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hants.sharepoint.com/sites/PH/PHR/Shared Documents/"/>
    </mc:Choice>
  </mc:AlternateContent>
  <xr:revisionPtr revIDLastSave="0" documentId="8_{898669A9-4047-46B4-8255-F46C037E1AEF}" xr6:coauthVersionLast="47" xr6:coauthVersionMax="47" xr10:uidLastSave="{00000000-0000-0000-0000-000000000000}"/>
  <workbookProtection workbookAlgorithmName="SHA-512" workbookHashValue="Je40UYzqv3XrJ+pXiJAqLb/C6pCXEeDGZsIsmxvjU0Go6EiUATgTOViEoBhgemun8W7syFVDNDWoiv3BqZrhiQ==" workbookSaltValue="bQnPDRx4J64DZ1evDP95kQ==" workbookSpinCount="100000" lockStructure="1"/>
  <bookViews>
    <workbookView xWindow="28680" yWindow="-120" windowWidth="29040" windowHeight="15720" xr2:uid="{59816C15-0AE3-4C1C-A212-2E0E8CF21EA5}"/>
  </bookViews>
  <sheets>
    <sheet name="Template" sheetId="4" r:id="rId1"/>
    <sheet name="Example" sheetId="3" r:id="rId2"/>
    <sheet name="Reporting" sheetId="17" state="hidden" r:id="rId3"/>
    <sheet name="Options" sheetId="5" state="hidden" r:id="rId4"/>
    <sheet name="Draft" sheetId="6" state="hidden" r:id="rId5"/>
  </sheets>
  <definedNames>
    <definedName name="_xlnm._FilterDatabase" localSheetId="3" hidden="1">Options!$A$1:$B$192</definedName>
    <definedName name="_xlnm._FilterDatabase" localSheetId="2" hidden="1">Reporting!$A$1:$G$91</definedName>
    <definedName name="GP_code">Options!$A$2:$A$192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17" l="1"/>
  <c r="N25" i="4"/>
  <c r="F17" i="4"/>
  <c r="G17" i="4" s="1"/>
  <c r="K17" i="4" s="1"/>
  <c r="O17" i="4" s="1"/>
  <c r="E23" i="4"/>
  <c r="N18" i="3"/>
  <c r="K27" i="3"/>
  <c r="L27" i="3" s="1"/>
  <c r="K16" i="4"/>
  <c r="L16" i="4" s="1"/>
  <c r="P25" i="4"/>
  <c r="F90" i="17" s="1"/>
  <c r="K25" i="4"/>
  <c r="F23" i="4"/>
  <c r="F67" i="17" s="1"/>
  <c r="F87" i="17"/>
  <c r="F84" i="17"/>
  <c r="F83" i="17"/>
  <c r="F82" i="17"/>
  <c r="F80" i="17"/>
  <c r="F74" i="17"/>
  <c r="F71" i="17"/>
  <c r="F70" i="17"/>
  <c r="F69" i="17"/>
  <c r="F61" i="17"/>
  <c r="F58" i="17"/>
  <c r="F57" i="17"/>
  <c r="F56" i="17"/>
  <c r="F54" i="17"/>
  <c r="F53" i="17"/>
  <c r="F48" i="17"/>
  <c r="F45" i="17"/>
  <c r="F44" i="17"/>
  <c r="F43" i="17"/>
  <c r="F41" i="17"/>
  <c r="F40" i="17"/>
  <c r="G66" i="17"/>
  <c r="G67" i="17"/>
  <c r="G54" i="17"/>
  <c r="G53" i="17"/>
  <c r="G41" i="17"/>
  <c r="G40" i="17"/>
  <c r="G28" i="17"/>
  <c r="G27" i="17"/>
  <c r="G15" i="17"/>
  <c r="G14" i="17"/>
  <c r="G2" i="17"/>
  <c r="G22" i="4"/>
  <c r="K22" i="4" s="1"/>
  <c r="L22" i="4" s="1"/>
  <c r="F60" i="17" s="1"/>
  <c r="G21" i="4"/>
  <c r="K21" i="4" s="1"/>
  <c r="L21" i="4" s="1"/>
  <c r="F47" i="17" s="1"/>
  <c r="F35" i="17"/>
  <c r="F32" i="17"/>
  <c r="F31" i="17"/>
  <c r="F30" i="17"/>
  <c r="F27" i="17"/>
  <c r="F22" i="17"/>
  <c r="F19" i="17"/>
  <c r="F18" i="17"/>
  <c r="F17" i="17"/>
  <c r="F14" i="17"/>
  <c r="F9" i="17"/>
  <c r="F6" i="17"/>
  <c r="F5" i="17"/>
  <c r="F4" i="17"/>
  <c r="F3" i="17"/>
  <c r="F2" i="17"/>
  <c r="B3" i="17"/>
  <c r="B4" i="17"/>
  <c r="B5" i="17"/>
  <c r="B6"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2" i="17"/>
  <c r="A2" i="17"/>
  <c r="A3" i="17"/>
  <c r="A4" i="17"/>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O13" i="6"/>
  <c r="M13" i="6"/>
  <c r="E13" i="6"/>
  <c r="F13" i="6" s="1"/>
  <c r="J13" i="6" s="1"/>
  <c r="K13" i="6" s="1"/>
  <c r="O12" i="6"/>
  <c r="M12" i="6"/>
  <c r="F12" i="6"/>
  <c r="J12" i="6" s="1"/>
  <c r="O11" i="6"/>
  <c r="M11" i="6"/>
  <c r="F11" i="6"/>
  <c r="J11" i="6" s="1"/>
  <c r="K11" i="6" s="1"/>
  <c r="O10" i="6"/>
  <c r="M10" i="6"/>
  <c r="F10" i="6"/>
  <c r="J10" i="6" s="1"/>
  <c r="K10" i="6" s="1"/>
  <c r="O9" i="6"/>
  <c r="M9" i="6"/>
  <c r="E9" i="6"/>
  <c r="F9" i="6" s="1"/>
  <c r="J9" i="6" s="1"/>
  <c r="O8" i="6"/>
  <c r="M8" i="6"/>
  <c r="F8" i="6"/>
  <c r="J8" i="6" s="1"/>
  <c r="K8" i="6" s="1"/>
  <c r="O7" i="6"/>
  <c r="M7" i="6"/>
  <c r="J7" i="6"/>
  <c r="N17" i="4"/>
  <c r="F23" i="17" s="1"/>
  <c r="F21" i="3"/>
  <c r="G21" i="3" s="1"/>
  <c r="K21" i="3" s="1"/>
  <c r="L21" i="3" s="1"/>
  <c r="F19" i="4"/>
  <c r="F88" i="17"/>
  <c r="P23" i="4"/>
  <c r="F77" i="17" s="1"/>
  <c r="N23" i="4"/>
  <c r="F75" i="17" s="1"/>
  <c r="P22" i="4"/>
  <c r="F64" i="17" s="1"/>
  <c r="N22" i="4"/>
  <c r="F62" i="17" s="1"/>
  <c r="P21" i="4"/>
  <c r="F51" i="17" s="1"/>
  <c r="N21" i="4"/>
  <c r="F49" i="17" s="1"/>
  <c r="P19" i="4"/>
  <c r="F38" i="17" s="1"/>
  <c r="N19" i="4"/>
  <c r="F36" i="17" s="1"/>
  <c r="P17" i="4"/>
  <c r="F25" i="17" s="1"/>
  <c r="P16" i="4"/>
  <c r="F12" i="17" s="1"/>
  <c r="N16" i="4"/>
  <c r="F10" i="17" s="1"/>
  <c r="P27" i="3"/>
  <c r="N27" i="3"/>
  <c r="P25" i="3"/>
  <c r="N25" i="3"/>
  <c r="G25" i="3"/>
  <c r="K25" i="3" s="1"/>
  <c r="L25" i="3" s="1"/>
  <c r="P24" i="3"/>
  <c r="N24" i="3"/>
  <c r="G24" i="3"/>
  <c r="K24" i="3" s="1"/>
  <c r="L24" i="3" s="1"/>
  <c r="P23" i="3"/>
  <c r="N23" i="3"/>
  <c r="G23" i="3"/>
  <c r="K23" i="3" s="1"/>
  <c r="L23" i="3" s="1"/>
  <c r="P21" i="3"/>
  <c r="N21" i="3"/>
  <c r="P19" i="3"/>
  <c r="N19" i="3"/>
  <c r="G19" i="3"/>
  <c r="K19" i="3" s="1"/>
  <c r="L19" i="3" s="1"/>
  <c r="P18" i="3"/>
  <c r="K18" i="3"/>
  <c r="L18" i="3" s="1"/>
  <c r="O25" i="4" l="1"/>
  <c r="Q25" i="4" s="1"/>
  <c r="L25" i="4"/>
  <c r="G23" i="4"/>
  <c r="K23" i="4" s="1"/>
  <c r="L23" i="4" s="1"/>
  <c r="F73" i="17" s="1"/>
  <c r="L17" i="4"/>
  <c r="F21" i="17" s="1"/>
  <c r="F8" i="17"/>
  <c r="L28" i="3"/>
  <c r="F46" i="17"/>
  <c r="F15" i="17"/>
  <c r="F7" i="17"/>
  <c r="F59" i="17"/>
  <c r="F55" i="17"/>
  <c r="F42" i="17"/>
  <c r="F66" i="17"/>
  <c r="F20" i="17"/>
  <c r="F16" i="17"/>
  <c r="F28" i="17"/>
  <c r="G19" i="4"/>
  <c r="F29" i="17" s="1"/>
  <c r="N7" i="6"/>
  <c r="P7" i="6" s="1"/>
  <c r="N10" i="6"/>
  <c r="P10" i="6" s="1"/>
  <c r="N13" i="6"/>
  <c r="P13" i="6" s="1"/>
  <c r="N12" i="6"/>
  <c r="P12" i="6" s="1"/>
  <c r="K12" i="6"/>
  <c r="K9" i="6"/>
  <c r="N9" i="6"/>
  <c r="P9" i="6" s="1"/>
  <c r="N8" i="6"/>
  <c r="P8" i="6" s="1"/>
  <c r="N11" i="6"/>
  <c r="P11" i="6" s="1"/>
  <c r="K7" i="6"/>
  <c r="O16" i="4"/>
  <c r="N26" i="4"/>
  <c r="O21" i="4"/>
  <c r="O18" i="3"/>
  <c r="Q18" i="3" s="1"/>
  <c r="O21" i="3"/>
  <c r="Q21" i="3" s="1"/>
  <c r="O24" i="3"/>
  <c r="Q24" i="3" s="1"/>
  <c r="O19" i="3"/>
  <c r="Q19" i="3" s="1"/>
  <c r="O22" i="4"/>
  <c r="O25" i="3"/>
  <c r="Q25" i="3" s="1"/>
  <c r="O23" i="3"/>
  <c r="Q23" i="3" s="1"/>
  <c r="N28" i="3"/>
  <c r="O23" i="4" l="1"/>
  <c r="Q23" i="4" s="1"/>
  <c r="F78" i="17" s="1"/>
  <c r="F68" i="17"/>
  <c r="F72" i="17"/>
  <c r="O27" i="3"/>
  <c r="Q27" i="3" s="1"/>
  <c r="Q28" i="3" s="1"/>
  <c r="Q16" i="4"/>
  <c r="F11" i="17"/>
  <c r="Q22" i="4"/>
  <c r="F65" i="17" s="1"/>
  <c r="F63" i="17"/>
  <c r="F86" i="17"/>
  <c r="F85" i="17"/>
  <c r="Q21" i="4"/>
  <c r="F52" i="17" s="1"/>
  <c r="F50" i="17"/>
  <c r="Q17" i="4"/>
  <c r="F26" i="17" s="1"/>
  <c r="F24" i="17"/>
  <c r="K19" i="4"/>
  <c r="F33" i="17" s="1"/>
  <c r="F76" i="17" l="1"/>
  <c r="F13" i="17"/>
  <c r="L19" i="4"/>
  <c r="O28" i="3"/>
  <c r="F89" i="17"/>
  <c r="O19" i="4"/>
  <c r="Q19" i="4" s="1"/>
  <c r="F39" i="17" s="1"/>
  <c r="F34" i="17" l="1"/>
  <c r="L26" i="4"/>
  <c r="Q26" i="4"/>
  <c r="O26" i="4"/>
  <c r="F37" i="17"/>
  <c r="F91"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BDC53D4-AB42-4388-94A8-5A0D1425EE76}" keepAlive="1" name="Query - Table1" description="Connection to the 'Table1' query in the workbook." type="5" refreshedVersion="0"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<sst xmlns="http://schemas.openxmlformats.org/spreadsheetml/2006/main" count="662" uniqueCount="274">
  <si>
    <t xml:space="preserve">Annual Quality Indicator - Payment Calculator </t>
  </si>
  <si>
    <t>Financial Year (Contract Year)</t>
  </si>
  <si>
    <t>Please input financial year (contract year) the data relates to</t>
  </si>
  <si>
    <t>Please input actual figures achieved in blue box</t>
  </si>
  <si>
    <t>Maximum available annual quality payment per validated NHS Health Check</t>
  </si>
  <si>
    <t>Quality Indicator</t>
  </si>
  <si>
    <t>Definition</t>
  </si>
  <si>
    <t>Provider Quality Performance</t>
  </si>
  <si>
    <t>Quality Indicator Points and Achievement Thresholds</t>
  </si>
  <si>
    <t>Numerator</t>
  </si>
  <si>
    <t>Denominator</t>
  </si>
  <si>
    <t>Percentage</t>
  </si>
  <si>
    <t>Quality indicator points (sum of 100 points)</t>
  </si>
  <si>
    <t>Lower threshold (gains 0 points)</t>
  </si>
  <si>
    <t>Upper threshold (gains all points for indicator)</t>
  </si>
  <si>
    <t>Incentive (%) based on performance</t>
  </si>
  <si>
    <t>Indicator points achieved</t>
  </si>
  <si>
    <t>Indicator points achieved EXPLAINED (of total of)</t>
  </si>
  <si>
    <t>Additional payment per check total available</t>
  </si>
  <si>
    <t>Additional payment per check achieved</t>
  </si>
  <si>
    <t>NHS Health Checks completed</t>
  </si>
  <si>
    <t>Total additional payment</t>
  </si>
  <si>
    <t>Invitations</t>
  </si>
  <si>
    <t xml:space="preserve">Flags/prompts applied to patients’ clinical records where individuals have not had an NHS Health Check in the last 5 years </t>
  </si>
  <si>
    <t>Flag applied: Yes or No</t>
  </si>
  <si>
    <t>Yes</t>
  </si>
  <si>
    <t>-</t>
  </si>
  <si>
    <t xml:space="preserve"> (of total of 10)</t>
  </si>
  <si>
    <t>Telephone call or face-to-face invitations (those receiving this must be selected from programme priority groups)</t>
  </si>
  <si>
    <t>Number of people classed as high risk of CVD who have received telephone or face-to-face invitations.</t>
  </si>
  <si>
    <t>Number of eligible people invited for an NHS Health Check (counting only invitation number 1 in each five-year cycle)</t>
  </si>
  <si>
    <t>(of total of 16)</t>
  </si>
  <si>
    <t>Process</t>
  </si>
  <si>
    <t xml:space="preserve">NHS Health Checks delivered in extended access hours (after 6pm weekdays and/or weekend) </t>
  </si>
  <si>
    <t>Number of NHS Health Checks delivered in evenings (after 6pm) and  weekends/bank holidays.</t>
  </si>
  <si>
    <t>Number of NHS Health Checks delivered</t>
  </si>
  <si>
    <t>Outcomes</t>
  </si>
  <si>
    <t xml:space="preserve">Referrals to weight management services (must be referral not simply signposting) </t>
  </si>
  <si>
    <t>Number of service users who have been referred to weight management services following an NHS Health Check</t>
  </si>
  <si>
    <t>Number of completed Health Checks where the service user is eligible for a Tier 2 weight management service</t>
  </si>
  <si>
    <t xml:space="preserve"> (of total of 12)</t>
  </si>
  <si>
    <t xml:space="preserve">Referrals to LA smoking cessation service (must be referral not simply signposting) </t>
  </si>
  <si>
    <t>Number of service users who have been referred to smoking cessation services following an NHS Health Check</t>
  </si>
  <si>
    <t>Number of completed NHS Health Checks where the service user smokes</t>
  </si>
  <si>
    <t>(of total of 12)</t>
  </si>
  <si>
    <t>Percentage uptake</t>
  </si>
  <si>
    <t>Number    of completed Health Checks</t>
  </si>
  <si>
    <t xml:space="preserve">Number of individuals receiving one or more   invitations </t>
  </si>
  <si>
    <t>(of total of 24)</t>
  </si>
  <si>
    <t>Feedback</t>
  </si>
  <si>
    <t>Service user feedback</t>
  </si>
  <si>
    <t xml:space="preserve">Number of service user feedback forms received about an NHS Health Check appointment   </t>
  </si>
  <si>
    <t>Number of completed   checks</t>
  </si>
  <si>
    <t>(total of 16)</t>
  </si>
  <si>
    <t>TOTAL</t>
  </si>
  <si>
    <t>(of total of 100)</t>
  </si>
  <si>
    <t>Total Number of validated NHS Health Checks completed during contract year</t>
  </si>
  <si>
    <t>Output</t>
  </si>
  <si>
    <t>GP practice code</t>
  </si>
  <si>
    <t>J82145</t>
  </si>
  <si>
    <t>J82053</t>
  </si>
  <si>
    <t>J82092</t>
  </si>
  <si>
    <t>J82074</t>
  </si>
  <si>
    <t>J82122</t>
  </si>
  <si>
    <t>J82124</t>
  </si>
  <si>
    <t>J82020</t>
  </si>
  <si>
    <t>J84008</t>
  </si>
  <si>
    <t>J82115</t>
  </si>
  <si>
    <t>J82042</t>
  </si>
  <si>
    <t>J82064</t>
  </si>
  <si>
    <t>J82051</t>
  </si>
  <si>
    <t>J82625</t>
  </si>
  <si>
    <t>J82169</t>
  </si>
  <si>
    <t>J82058</t>
  </si>
  <si>
    <t>J82152</t>
  </si>
  <si>
    <t>J82213</t>
  </si>
  <si>
    <t>J82216</t>
  </si>
  <si>
    <t>J82001</t>
  </si>
  <si>
    <t>J82084</t>
  </si>
  <si>
    <t>J82069</t>
  </si>
  <si>
    <t>J82026</t>
  </si>
  <si>
    <t>J82025</t>
  </si>
  <si>
    <t>J82075</t>
  </si>
  <si>
    <t>J82136</t>
  </si>
  <si>
    <t>J82062</t>
  </si>
  <si>
    <t>J82218</t>
  </si>
  <si>
    <t>J82079</t>
  </si>
  <si>
    <t>J82007</t>
  </si>
  <si>
    <t>J82150</t>
  </si>
  <si>
    <t>J84015</t>
  </si>
  <si>
    <t>J82144</t>
  </si>
  <si>
    <t>J82119</t>
  </si>
  <si>
    <t>J84004</t>
  </si>
  <si>
    <t>J82009</t>
  </si>
  <si>
    <t>J84005</t>
  </si>
  <si>
    <t>J82131</t>
  </si>
  <si>
    <t>J82072</t>
  </si>
  <si>
    <t>J82130</t>
  </si>
  <si>
    <t>J82106</t>
  </si>
  <si>
    <t>J82033</t>
  </si>
  <si>
    <t>J82089</t>
  </si>
  <si>
    <t>J82663</t>
  </si>
  <si>
    <t>J82207</t>
  </si>
  <si>
    <t>J82196</t>
  </si>
  <si>
    <t>J82640</t>
  </si>
  <si>
    <t>J82622</t>
  </si>
  <si>
    <t>J82174</t>
  </si>
  <si>
    <t>J82002</t>
  </si>
  <si>
    <t>J82146</t>
  </si>
  <si>
    <t>J84017</t>
  </si>
  <si>
    <t>J82154</t>
  </si>
  <si>
    <t>J82183</t>
  </si>
  <si>
    <t>J82129</t>
  </si>
  <si>
    <t>J82112</t>
  </si>
  <si>
    <t>J84011</t>
  </si>
  <si>
    <t>J82121</t>
  </si>
  <si>
    <t>J82163</t>
  </si>
  <si>
    <t>J82061</t>
  </si>
  <si>
    <t>J82128</t>
  </si>
  <si>
    <t>J82646</t>
  </si>
  <si>
    <t>J82143</t>
  </si>
  <si>
    <t>J82063</t>
  </si>
  <si>
    <t>J82184</t>
  </si>
  <si>
    <t>J82012</t>
  </si>
  <si>
    <t>J82126</t>
  </si>
  <si>
    <t>J82056</t>
  </si>
  <si>
    <t>J82039</t>
  </si>
  <si>
    <t>J82005</t>
  </si>
  <si>
    <t>J82669</t>
  </si>
  <si>
    <t>Y07014</t>
  </si>
  <si>
    <t>J82082</t>
  </si>
  <si>
    <t>J82024</t>
  </si>
  <si>
    <t>J82215</t>
  </si>
  <si>
    <t>J84016</t>
  </si>
  <si>
    <t>J82035</t>
  </si>
  <si>
    <t>J84007</t>
  </si>
  <si>
    <t>J82081</t>
  </si>
  <si>
    <t>J82103</t>
  </si>
  <si>
    <t>J82050</t>
  </si>
  <si>
    <t>J82208</t>
  </si>
  <si>
    <t>J82071</t>
  </si>
  <si>
    <t>J82016</t>
  </si>
  <si>
    <t>J82018</t>
  </si>
  <si>
    <t>J82087</t>
  </si>
  <si>
    <t>J82104</t>
  </si>
  <si>
    <t>J82098</t>
  </si>
  <si>
    <t>J82094</t>
  </si>
  <si>
    <t>J82132</t>
  </si>
  <si>
    <t>J82017</t>
  </si>
  <si>
    <t>J84013</t>
  </si>
  <si>
    <t>J82010</t>
  </si>
  <si>
    <t>J82147</t>
  </si>
  <si>
    <t>J82210</t>
  </si>
  <si>
    <t>J82019</t>
  </si>
  <si>
    <t>J82201</t>
  </si>
  <si>
    <t>J82101</t>
  </si>
  <si>
    <t>J82088</t>
  </si>
  <si>
    <t>Y01281</t>
  </si>
  <si>
    <t>J82059</t>
  </si>
  <si>
    <t>J82083</t>
  </si>
  <si>
    <t>J84012</t>
  </si>
  <si>
    <t>J82151</t>
  </si>
  <si>
    <t>J82116</t>
  </si>
  <si>
    <t>J82080</t>
  </si>
  <si>
    <t>J84003</t>
  </si>
  <si>
    <t>J82022</t>
  </si>
  <si>
    <t>J82134</t>
  </si>
  <si>
    <t>J82605</t>
  </si>
  <si>
    <t>J82156</t>
  </si>
  <si>
    <t>J82639</t>
  </si>
  <si>
    <t>J82021</t>
  </si>
  <si>
    <t>J82040</t>
  </si>
  <si>
    <t>J82036</t>
  </si>
  <si>
    <t>J82161</t>
  </si>
  <si>
    <t>J82214</t>
  </si>
  <si>
    <t>J82138</t>
  </si>
  <si>
    <t>J82034</t>
  </si>
  <si>
    <t>J84019</t>
  </si>
  <si>
    <t>J82157</t>
  </si>
  <si>
    <t>J82139</t>
  </si>
  <si>
    <t>J82076</t>
  </si>
  <si>
    <t>K81645</t>
  </si>
  <si>
    <t>J82120</t>
  </si>
  <si>
    <t>K81655</t>
  </si>
  <si>
    <t>H81013</t>
  </si>
  <si>
    <t>K81083</t>
  </si>
  <si>
    <t>K81060</t>
  </si>
  <si>
    <t>H81082</t>
  </si>
  <si>
    <t>Y00265</t>
  </si>
  <si>
    <t>K81020</t>
  </si>
  <si>
    <t>K81074</t>
  </si>
  <si>
    <t>K81042</t>
  </si>
  <si>
    <t>K81607</t>
  </si>
  <si>
    <t>J82628</t>
  </si>
  <si>
    <t>K81034</t>
  </si>
  <si>
    <t>K81656</t>
  </si>
  <si>
    <t>K81021</t>
  </si>
  <si>
    <t>H81088</t>
  </si>
  <si>
    <t>K81608</t>
  </si>
  <si>
    <t>K81087</t>
  </si>
  <si>
    <t>K81657</t>
  </si>
  <si>
    <t>H81615</t>
  </si>
  <si>
    <t>H81027</t>
  </si>
  <si>
    <t>K81075</t>
  </si>
  <si>
    <t>K81610</t>
  </si>
  <si>
    <t>J82015</t>
  </si>
  <si>
    <t>K81094</t>
  </si>
  <si>
    <t>K81076</t>
  </si>
  <si>
    <t>J82110</t>
  </si>
  <si>
    <t>K81043</t>
  </si>
  <si>
    <t>H81110</t>
  </si>
  <si>
    <t>J82125</t>
  </si>
  <si>
    <t>K81010</t>
  </si>
  <si>
    <t>K81616</t>
  </si>
  <si>
    <t>K81024</t>
  </si>
  <si>
    <t>K81046</t>
  </si>
  <si>
    <t>H81130</t>
  </si>
  <si>
    <t>K81018</t>
  </si>
  <si>
    <t>K81028</t>
  </si>
  <si>
    <t>K81086</t>
  </si>
  <si>
    <t>J82181</t>
  </si>
  <si>
    <t>J82630</t>
  </si>
  <si>
    <t>H81039</t>
  </si>
  <si>
    <t>H81069</t>
  </si>
  <si>
    <t>J82178</t>
  </si>
  <si>
    <t>K81089</t>
  </si>
  <si>
    <t>K81097</t>
  </si>
  <si>
    <t>J82099</t>
  </si>
  <si>
    <t>K81030</t>
  </si>
  <si>
    <t>K81084</t>
  </si>
  <si>
    <t>K81019</t>
  </si>
  <si>
    <t>H81047</t>
  </si>
  <si>
    <t>K81068</t>
  </si>
  <si>
    <t>K81085</t>
  </si>
  <si>
    <t>K81630</t>
  </si>
  <si>
    <t>H81040</t>
  </si>
  <si>
    <t>J82142</t>
  </si>
  <si>
    <t>J82066</t>
  </si>
  <si>
    <t>K81036</t>
  </si>
  <si>
    <t>J82049</t>
  </si>
  <si>
    <t>Y00437</t>
  </si>
  <si>
    <t>K81066</t>
  </si>
  <si>
    <t>K81082</t>
  </si>
  <si>
    <t>K81001</t>
  </si>
  <si>
    <t>J82198</t>
  </si>
  <si>
    <t>H81075</t>
  </si>
  <si>
    <t>J82067</t>
  </si>
  <si>
    <t>K81005</t>
  </si>
  <si>
    <t>K81015</t>
  </si>
  <si>
    <t>Other</t>
  </si>
  <si>
    <t>GP code</t>
  </si>
  <si>
    <t>Year</t>
  </si>
  <si>
    <t>2026/27</t>
  </si>
  <si>
    <t>2027/28</t>
  </si>
  <si>
    <t>2028/29</t>
  </si>
  <si>
    <t>2029/30</t>
  </si>
  <si>
    <t>Value</t>
  </si>
  <si>
    <t>Calculations</t>
  </si>
  <si>
    <t>Quality indicator</t>
  </si>
  <si>
    <t>Area</t>
  </si>
  <si>
    <t>Data</t>
  </si>
  <si>
    <t>Numerator/Denominator</t>
  </si>
  <si>
    <t>GP Code</t>
  </si>
  <si>
    <t>Financial year</t>
  </si>
  <si>
    <t>Number of completed Health Checks</t>
  </si>
  <si>
    <t>Quality Improvement Project</t>
  </si>
  <si>
    <t>Participation in NHS Health Checks Quality Improvement (QI) training and project presented by provider at learning event (commissioner to organise both).</t>
  </si>
  <si>
    <t>Yes/No</t>
  </si>
  <si>
    <t>We have included a worked example of a provider who delivers 500 checks per year.
The quality indicators are intended to support increasing quality and reducing inequalities, and have been based on NHS Health Check best practice evidence. They will be reviewed annually. The quality payments are not required in the contract, and non-achievement will not affect providers receiving the basic payment.</t>
  </si>
  <si>
    <t>Number of invitations sent (1st invitations only in each 5 year cycle).</t>
  </si>
  <si>
    <t>No</t>
  </si>
  <si>
    <t>GP practice name</t>
  </si>
  <si>
    <t>Please complete all boxes in blue, purple boxes are drop downs.</t>
  </si>
  <si>
    <t>If code is missing from list, please use 'Other' and add code into cell D6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</si>
</sst>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0.0"/>
    <numFmt numFmtId="165" formatCode="&quot;£&quot;#,##0.00"/>
  </numFmts>
  <fonts count="10" x14ac:knownFonts="1">
    <font>
      <sz val="11"/>
      <color theme="1"/>
      <name val="Aptos Narrow"/>
      <family val="2"/>
      <scheme val="minor"/>
    </font>
    <font>
      <sz val="11"/>
      <color theme="1"/>
      <name val="Aptos Narrow"/>
      <family val="2"/>
      <scheme val="minor"/>
    </font>
    <font>
      <sz val="10"/>
      <color theme="1"/>
      <name val="Aptos"/>
      <family val="2"/>
    </font>
    <font>
      <b/>
      <sz val="10"/>
      <color theme="1"/>
      <name val="Aptos"/>
      <family val="2"/>
    </font>
    <font>
      <b/>
      <sz val="10"/>
      <color rgb="FF000000"/>
      <name val="Aptos"/>
      <family val="2"/>
    </font>
    <font>
      <sz val="10"/>
      <color rgb="FF000000"/>
      <name val="Aptos"/>
      <family val="2"/>
    </font>
    <font>
      <b/>
      <sz val="12"/>
      <color theme="1"/>
      <name val="Aptos Narrow"/>
      <family val="2"/>
      <scheme val="minor"/>
    </font>
    <font>
      <sz val="12"/>
      <color theme="1"/>
      <name val="Aptos Narrow"/>
      <family val="2"/>
      <scheme val="minor"/>
    </font>
    <font>
      <sz val="8"/>
      <name val="Aptos Narrow"/>
      <family val="2"/>
      <scheme val="minor"/>
    </font>
    <font>
      <b/>
      <sz val="11"/>
      <color theme="1"/>
      <name val="Aptos Narrow"/>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rgb="FFE8E8E8"/>
        <bgColor indexed="64"/>
      </patternFill>
    </fill>
    <fill>
      <patternFill patternType="solid">
        <fgColor theme="4" tint="0.79998168889431442"/>
        <bgColor indexed="64"/>
      </patternFill>
    </fill>
  </fills>
  <borders count="10">
    <border>
      <left/>
      <right/>
      <top/>
      <bottom/>
      <diagonal/>
    </border>
    <border>
      <left/>
      <right style="medium">
        <color rgb="FFA3A3A3"/>
      </right>
      <top/>
      <bottom style="medium">
        <color rgb="FFA3A3A3"/>
      </bottom>
      <diagonal/>
    </border>
    <border>
      <left/>
      <right/>
      <top style="medium">
        <color rgb="FFA3A3A3"/>
      </top>
      <bottom style="medium">
        <color rgb="FFA3A3A3"/>
      </bottom>
      <diagonal/>
    </border>
    <border>
      <left style="medium">
        <color rgb="FFA3A3A3"/>
      </left>
      <right style="medium">
        <color rgb="FFA3A3A3"/>
      </right>
      <top style="medium">
        <color rgb="FFA3A3A3"/>
      </top>
      <bottom/>
      <diagonal/>
    </border>
    <border>
      <left style="medium">
        <color rgb="FFA3A3A3"/>
      </left>
      <right style="medium">
        <color rgb="FFA3A3A3"/>
      </right>
      <top/>
      <bottom style="medium">
        <color rgb="FFA3A3A3"/>
      </bottom>
      <diagonal/>
    </border>
    <border>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style="thin">
        <color indexed="64"/>
      </left>
      <right style="thin">
        <color indexed="64"/>
      </right>
      <top style="thin">
        <color indexed="64"/>
      </top>
      <bottom style="thin">
        <color indexed="64"/>
      </bottom>
      <diagonal/>
    </border>
    <border>
      <left style="medium">
        <color rgb="FFA3A3A3"/>
      </left>
      <right/>
      <top style="medium">
        <color rgb="FFA3A3A3"/>
      </top>
      <bottom/>
      <diagonal/>
    </border>
    <border>
      <left/>
      <right/>
      <top/>
      <bottom style="medium">
        <color rgb="FFA3A3A3"/>
      </bottom>
      <diagonal/>
    </border>
  </borders>
  <cellStyleXfs count="2">
    <xf numFmtId="0" fontId="0" fillId="0" borderId="0"/>
    <xf numFmtId="9" fontId="1" fillId="0" borderId="0" applyFont="0" applyFill="0" applyBorder="0" applyAlignment="0" applyProtection="0"/>
  </cellStyleXfs>
  <cellXfs count="68">
    <xf numFmtId="0" fontId="0" fillId="0" borderId="0" xfId="0"/>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4" fillId="3" borderId="1" xfId="0" applyFont="1" applyFill="1" applyBorder="1" applyAlignment="1">
      <alignment horizontal="center" vertical="center" wrapText="1"/>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8"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9" fontId="5" fillId="3"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9" fontId="2" fillId="0" borderId="1" xfId="1" applyFont="1" applyBorder="1" applyAlignment="1">
      <alignment horizontal="center" vertical="center" wrapText="1"/>
    </xf>
    <xf numFmtId="0" fontId="4"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3" fillId="0" borderId="1" xfId="0" applyFont="1" applyBorder="1" applyAlignment="1">
      <alignment horizontal="right" vertical="center" wrapText="1"/>
    </xf>
    <xf numFmtId="164" fontId="5" fillId="0" borderId="1" xfId="0" applyNumberFormat="1" applyFont="1" applyBorder="1" applyAlignment="1">
      <alignment horizontal="center" vertical="center" wrapText="1"/>
    </xf>
    <xf numFmtId="164" fontId="0" fillId="0" borderId="0" xfId="0" applyNumberFormat="1"/>
    <xf numFmtId="164" fontId="3" fillId="0" borderId="1" xfId="0" applyNumberFormat="1" applyFont="1" applyBorder="1" applyAlignment="1">
      <alignment horizontal="right" vertical="center" wrapText="1"/>
    </xf>
    <xf numFmtId="1" fontId="2" fillId="0" borderId="1" xfId="0" applyNumberFormat="1" applyFont="1" applyBorder="1" applyAlignment="1">
      <alignment horizontal="center" vertical="center" wrapText="1"/>
    </xf>
    <xf numFmtId="0" fontId="0" fillId="0" borderId="7" xfId="0" applyBorder="1" applyAlignment="1">
      <alignment wrapText="1"/>
    </xf>
    <xf numFmtId="8" fontId="0" fillId="0" borderId="7" xfId="0" applyNumberFormat="1" applyBorder="1"/>
    <xf numFmtId="165" fontId="3" fillId="0" borderId="1" xfId="0" applyNumberFormat="1" applyFont="1" applyBorder="1" applyAlignment="1">
      <alignment horizontal="right" vertical="center" wrapText="1"/>
    </xf>
    <xf numFmtId="0" fontId="4" fillId="3" borderId="6" xfId="0" applyFont="1" applyFill="1" applyBorder="1" applyAlignment="1">
      <alignment vertical="center"/>
    </xf>
    <xf numFmtId="0" fontId="4" fillId="3" borderId="2" xfId="0" applyFont="1" applyFill="1" applyBorder="1" applyAlignment="1">
      <alignment vertical="center"/>
    </xf>
    <xf numFmtId="0" fontId="4" fillId="3" borderId="5" xfId="0" applyFont="1" applyFill="1" applyBorder="1" applyAlignment="1">
      <alignment vertical="center"/>
    </xf>
    <xf numFmtId="0" fontId="6" fillId="0" borderId="0" xfId="0" applyFont="1"/>
    <xf numFmtId="0" fontId="2" fillId="4" borderId="1" xfId="0" applyFont="1" applyFill="1" applyBorder="1" applyAlignment="1" applyProtection="1">
      <alignment horizontal="center" vertical="center" wrapText="1"/>
      <protection locked="0"/>
    </xf>
    <xf numFmtId="0" fontId="0" fillId="2" borderId="7" xfId="0" applyFill="1" applyBorder="1" applyProtection="1">
      <protection locked="0"/>
    </xf>
    <xf numFmtId="0" fontId="0" fillId="4" borderId="7" xfId="0" applyFill="1" applyBorder="1" applyProtection="1">
      <protection locked="0"/>
    </xf>
    <xf numFmtId="3" fontId="0" fillId="4" borderId="7" xfId="0" applyNumberFormat="1" applyFill="1" applyBorder="1" applyProtection="1">
      <protection locked="0"/>
    </xf>
    <xf numFmtId="0" fontId="0" fillId="0" borderId="0" xfId="0" applyAlignment="1">
      <alignment wrapText="1"/>
    </xf>
    <xf numFmtId="0" fontId="2" fillId="0" borderId="0" xfId="0" applyFont="1" applyAlignment="1">
      <alignment vertical="center" wrapText="1"/>
    </xf>
    <xf numFmtId="0" fontId="9" fillId="0" borderId="0" xfId="0" applyFont="1"/>
    <xf numFmtId="9" fontId="0" fillId="0" borderId="0" xfId="0" applyNumberFormat="1"/>
    <xf numFmtId="8" fontId="0" fillId="0" borderId="0" xfId="0" applyNumberFormat="1"/>
    <xf numFmtId="1" fontId="0" fillId="0" borderId="0" xfId="0" applyNumberFormat="1"/>
    <xf numFmtId="3" fontId="2" fillId="0" borderId="1" xfId="0" applyNumberFormat="1" applyFont="1" applyBorder="1" applyAlignment="1">
      <alignment horizontal="center" vertical="center" wrapText="1"/>
    </xf>
    <xf numFmtId="0" fontId="7" fillId="0" borderId="0" xfId="0" applyFont="1" applyAlignment="1">
      <alignment horizontal="left" vertical="top" wrapText="1"/>
    </xf>
    <xf numFmtId="0" fontId="6" fillId="0" borderId="7" xfId="0" applyFont="1" applyBorder="1"/>
    <xf numFmtId="0" fontId="0" fillId="0" borderId="7" xfId="0" applyBorder="1"/>
    <xf numFmtId="0" fontId="0" fillId="0" borderId="7" xfId="0" applyBorder="1" applyAlignment="1">
      <alignment vertical="top" wrapText="1"/>
    </xf>
    <xf numFmtId="0" fontId="0" fillId="0" borderId="0" xfId="0" applyAlignment="1">
      <alignment vertical="top" wrapText="1"/>
    </xf>
    <xf numFmtId="0" fontId="2" fillId="2" borderId="1" xfId="0" applyFont="1" applyFill="1" applyBorder="1" applyAlignment="1" applyProtection="1">
      <alignment horizontal="center" vertical="center" wrapText="1"/>
      <protection locked="0"/>
    </xf>
    <xf numFmtId="0" fontId="0" fillId="0" borderId="7" xfId="0" applyBorder="1" applyProtection="1">
      <protection locked="0"/>
    </xf>
    <xf numFmtId="8" fontId="0" fillId="0" borderId="7" xfId="0" applyNumberFormat="1" applyBorder="1" applyAlignment="1">
      <alignment wrapText="1"/>
    </xf>
    <xf numFmtId="0" fontId="0" fillId="2" borderId="7" xfId="0" applyFill="1" applyBorder="1" applyAlignment="1" applyProtection="1">
      <alignment horizontal="center" vertical="center"/>
      <protection locked="0"/>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3" fillId="0" borderId="6" xfId="0" applyFont="1" applyBorder="1" applyAlignment="1">
      <alignment horizontal="right" vertical="center" wrapText="1"/>
    </xf>
    <xf numFmtId="0" fontId="3" fillId="0" borderId="2" xfId="0" applyFont="1" applyBorder="1" applyAlignment="1">
      <alignment horizontal="right" vertical="center" wrapText="1"/>
    </xf>
    <xf numFmtId="0" fontId="3" fillId="0" borderId="9" xfId="0" applyFont="1" applyBorder="1" applyAlignment="1">
      <alignment horizontal="right" vertical="center" wrapText="1"/>
    </xf>
    <xf numFmtId="0" fontId="3" fillId="0" borderId="5" xfId="0" applyFont="1" applyBorder="1" applyAlignment="1">
      <alignment horizontal="righ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4" fillId="3" borderId="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7" fillId="0" borderId="0" xfId="0" applyFont="1" applyAlignment="1">
      <alignment horizontal="left" vertical="top"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9355D-2488-4FEA-965A-E0C4C029732E}">
  <dimension ref="A1:R27"/>
  <sheetViews>
    <sheetView tabSelected="1" topLeftCell="A18" zoomScale="90" zoomScaleNormal="90" workbookViewId="0">
      <selection activeCell="G25" sqref="G25"/>
    </sheetView>
  </sheetViews>
  <sheetFormatPr defaultColWidth="0" defaultRowHeight="14.5" zeroHeight="1" x14ac:dyDescent="0.35"/>
  <cols>
    <col min="1" max="1" width="4.54296875" customWidth="1"/>
    <col min="2" max="2" width="31.6328125" customWidth="1"/>
    <col min="3" max="4" width="22" customWidth="1"/>
    <col min="5" max="5" width="23.36328125" customWidth="1"/>
    <col min="6" max="6" width="14.453125" customWidth="1"/>
    <col min="7" max="11" width="14.08984375" customWidth="1"/>
    <col min="12" max="12" width="14.08984375" style="17" customWidth="1"/>
    <col min="13" max="17" width="14.08984375" customWidth="1"/>
    <col min="18" max="18" width="8.90625" customWidth="1"/>
    <col min="19" max="16384" width="8.90625" hidden="1"/>
  </cols>
  <sheetData>
    <row r="1" spans="1:17" x14ac:dyDescent="0.35"/>
    <row r="2" spans="1:17" ht="16" x14ac:dyDescent="0.4">
      <c r="B2" s="26" t="s">
        <v>0</v>
      </c>
    </row>
    <row r="3" spans="1:17" ht="16" x14ac:dyDescent="0.4">
      <c r="B3" s="26"/>
    </row>
    <row r="4" spans="1:17" ht="16" x14ac:dyDescent="0.4">
      <c r="B4" s="26" t="s">
        <v>272</v>
      </c>
    </row>
    <row r="5" spans="1:17" ht="16" x14ac:dyDescent="0.4">
      <c r="B5" s="26"/>
    </row>
    <row r="6" spans="1:17" ht="16" x14ac:dyDescent="0.4">
      <c r="B6" s="39" t="s">
        <v>271</v>
      </c>
      <c r="C6" s="29"/>
      <c r="D6" s="44"/>
    </row>
    <row r="7" spans="1:17" ht="61.25" customHeight="1" x14ac:dyDescent="0.35">
      <c r="B7" s="20" t="s">
        <v>58</v>
      </c>
      <c r="C7" s="28"/>
      <c r="D7" s="41" t="s">
        <v>273</v>
      </c>
      <c r="E7" s="42"/>
    </row>
    <row r="8" spans="1:17" ht="43.5" x14ac:dyDescent="0.35">
      <c r="B8" s="20" t="s">
        <v>1</v>
      </c>
      <c r="C8" s="28"/>
      <c r="D8" s="41" t="s">
        <v>2</v>
      </c>
      <c r="E8" s="42"/>
    </row>
    <row r="9" spans="1:17" ht="43.5" x14ac:dyDescent="0.35">
      <c r="B9" s="20" t="s">
        <v>56</v>
      </c>
      <c r="C9" s="30"/>
      <c r="D9" s="41" t="s">
        <v>3</v>
      </c>
      <c r="E9" s="42"/>
    </row>
    <row r="10" spans="1:17" ht="29" x14ac:dyDescent="0.35">
      <c r="B10" s="20" t="s">
        <v>269</v>
      </c>
      <c r="C10" s="30"/>
      <c r="D10" s="40"/>
    </row>
    <row r="11" spans="1:17" ht="43.5" x14ac:dyDescent="0.35">
      <c r="B11" s="20" t="s">
        <v>4</v>
      </c>
      <c r="C11" s="21">
        <v>7</v>
      </c>
      <c r="D11" s="40"/>
    </row>
    <row r="12" spans="1:17" ht="15" thickBot="1" x14ac:dyDescent="0.4"/>
    <row r="13" spans="1:17" ht="35.15" customHeight="1" thickBot="1" x14ac:dyDescent="0.4">
      <c r="A13" s="55"/>
      <c r="B13" s="57" t="s">
        <v>5</v>
      </c>
      <c r="C13" s="59" t="s">
        <v>6</v>
      </c>
      <c r="D13" s="59"/>
      <c r="E13" s="60" t="s">
        <v>7</v>
      </c>
      <c r="F13" s="60"/>
      <c r="G13" s="61"/>
      <c r="H13" s="62" t="s">
        <v>8</v>
      </c>
      <c r="I13" s="63"/>
      <c r="J13" s="64"/>
      <c r="K13" s="47"/>
      <c r="L13" s="47"/>
      <c r="M13" s="47"/>
      <c r="N13" s="47"/>
      <c r="O13" s="47"/>
      <c r="P13" s="47"/>
      <c r="Q13" s="48"/>
    </row>
    <row r="14" spans="1:17" ht="52.5" thickBot="1" x14ac:dyDescent="0.4">
      <c r="A14" s="56"/>
      <c r="B14" s="58"/>
      <c r="C14" s="1" t="s">
        <v>9</v>
      </c>
      <c r="D14" s="2" t="s">
        <v>10</v>
      </c>
      <c r="E14" s="1" t="s">
        <v>9</v>
      </c>
      <c r="F14" s="2" t="s">
        <v>10</v>
      </c>
      <c r="G14" s="2" t="s">
        <v>57</v>
      </c>
      <c r="H14" s="3" t="s">
        <v>12</v>
      </c>
      <c r="I14" s="3" t="s">
        <v>13</v>
      </c>
      <c r="J14" s="3" t="s">
        <v>14</v>
      </c>
      <c r="K14" s="13" t="s">
        <v>15</v>
      </c>
      <c r="L14" s="1" t="s">
        <v>16</v>
      </c>
      <c r="M14" s="1" t="s">
        <v>17</v>
      </c>
      <c r="N14" s="1" t="s">
        <v>18</v>
      </c>
      <c r="O14" s="1" t="s">
        <v>19</v>
      </c>
      <c r="P14" s="1" t="s">
        <v>20</v>
      </c>
      <c r="Q14" s="1" t="s">
        <v>21</v>
      </c>
    </row>
    <row r="15" spans="1:17" ht="15" customHeight="1" thickBot="1" x14ac:dyDescent="0.4">
      <c r="A15" s="23" t="s">
        <v>22</v>
      </c>
      <c r="B15" s="24"/>
      <c r="C15" s="24"/>
      <c r="D15" s="24"/>
      <c r="E15" s="24"/>
      <c r="F15" s="24"/>
      <c r="G15" s="24"/>
      <c r="H15" s="24"/>
      <c r="I15" s="24"/>
      <c r="J15" s="24"/>
      <c r="K15" s="24"/>
      <c r="L15" s="24"/>
      <c r="M15" s="24"/>
      <c r="N15" s="24"/>
      <c r="O15" s="24"/>
      <c r="P15" s="24"/>
      <c r="Q15" s="25"/>
    </row>
    <row r="16" spans="1:17" ht="52.5" thickBot="1" x14ac:dyDescent="0.4">
      <c r="A16" s="4">
        <v>1</v>
      </c>
      <c r="B16" s="5" t="s">
        <v>23</v>
      </c>
      <c r="C16" s="49" t="s">
        <v>24</v>
      </c>
      <c r="D16" s="50"/>
      <c r="E16" s="49" t="s">
        <v>26</v>
      </c>
      <c r="F16" s="50"/>
      <c r="G16" s="43"/>
      <c r="H16" s="7">
        <v>10</v>
      </c>
      <c r="I16" s="7" t="s">
        <v>26</v>
      </c>
      <c r="J16" s="7" t="s">
        <v>26</v>
      </c>
      <c r="K16" s="14" t="str">
        <f>IF(G16="Yes", "100%", "0%")</f>
        <v>0%</v>
      </c>
      <c r="L16" s="16">
        <f>H16*K16</f>
        <v>0</v>
      </c>
      <c r="M16" s="6" t="s">
        <v>27</v>
      </c>
      <c r="N16" s="8">
        <f>C11*10%</f>
        <v>0.70000000000000007</v>
      </c>
      <c r="O16" s="8">
        <f>N16*K16</f>
        <v>0</v>
      </c>
      <c r="P16" s="19">
        <f>C9</f>
        <v>0</v>
      </c>
      <c r="Q16" s="8">
        <f>P16*O16</f>
        <v>0</v>
      </c>
    </row>
    <row r="17" spans="1:17" ht="65.5" thickBot="1" x14ac:dyDescent="0.4">
      <c r="A17" s="4">
        <v>2</v>
      </c>
      <c r="B17" s="5" t="s">
        <v>28</v>
      </c>
      <c r="C17" s="5" t="s">
        <v>29</v>
      </c>
      <c r="D17" s="5" t="s">
        <v>30</v>
      </c>
      <c r="E17" s="27"/>
      <c r="F17" s="37">
        <f>C10</f>
        <v>0</v>
      </c>
      <c r="G17" s="9" t="str">
        <f>IFERROR(E17/F17, "")</f>
        <v/>
      </c>
      <c r="H17" s="7">
        <v>16</v>
      </c>
      <c r="I17" s="10">
        <v>0</v>
      </c>
      <c r="J17" s="10">
        <v>0.2</v>
      </c>
      <c r="K17" s="14">
        <f>IF(G17&lt;=I17,0%,IF(G17&gt;=J17,100%,(G17-I17)/(J17-I17)*100%))</f>
        <v>1</v>
      </c>
      <c r="L17" s="16">
        <f>K17*H17</f>
        <v>16</v>
      </c>
      <c r="M17" s="6" t="s">
        <v>31</v>
      </c>
      <c r="N17" s="8">
        <f>C11*16%</f>
        <v>1.1200000000000001</v>
      </c>
      <c r="O17" s="8">
        <f>N17*K17</f>
        <v>1.1200000000000001</v>
      </c>
      <c r="P17" s="19">
        <f>C9</f>
        <v>0</v>
      </c>
      <c r="Q17" s="8">
        <f>P17*O17</f>
        <v>0</v>
      </c>
    </row>
    <row r="18" spans="1:17" ht="15" customHeight="1" thickBot="1" x14ac:dyDescent="0.4">
      <c r="A18" s="23" t="s">
        <v>32</v>
      </c>
      <c r="B18" s="24"/>
      <c r="C18" s="24"/>
      <c r="D18" s="24"/>
      <c r="E18" s="24"/>
      <c r="F18" s="24"/>
      <c r="G18" s="24"/>
      <c r="H18" s="24"/>
      <c r="I18" s="24"/>
      <c r="J18" s="24"/>
      <c r="K18" s="24"/>
      <c r="L18" s="24"/>
      <c r="M18" s="24"/>
      <c r="N18" s="24"/>
      <c r="O18" s="24"/>
      <c r="P18" s="24"/>
      <c r="Q18" s="25"/>
    </row>
    <row r="19" spans="1:17" ht="52.5" thickBot="1" x14ac:dyDescent="0.4">
      <c r="A19" s="4">
        <v>3</v>
      </c>
      <c r="B19" s="5" t="s">
        <v>33</v>
      </c>
      <c r="C19" s="5" t="s">
        <v>34</v>
      </c>
      <c r="D19" s="5" t="s">
        <v>35</v>
      </c>
      <c r="E19" s="27"/>
      <c r="F19" s="6">
        <f>C9</f>
        <v>0</v>
      </c>
      <c r="G19" s="9" t="str">
        <f>IFERROR(E19/F19,"")</f>
        <v/>
      </c>
      <c r="H19" s="7">
        <v>10</v>
      </c>
      <c r="I19" s="10">
        <v>0</v>
      </c>
      <c r="J19" s="10">
        <v>0.15</v>
      </c>
      <c r="K19" s="14">
        <f>IF(G19&lt;=I19,0%,IF(G19&gt;=J19,100%,(G19-I19)/(J19-I19)*100%))</f>
        <v>1</v>
      </c>
      <c r="L19" s="16">
        <f>K19*H19</f>
        <v>10</v>
      </c>
      <c r="M19" s="6" t="s">
        <v>27</v>
      </c>
      <c r="N19" s="8">
        <f>C11*10%</f>
        <v>0.70000000000000007</v>
      </c>
      <c r="O19" s="8">
        <f>N19*K19</f>
        <v>0.70000000000000007</v>
      </c>
      <c r="P19" s="19">
        <f>C9</f>
        <v>0</v>
      </c>
      <c r="Q19" s="8">
        <f>P19*O19</f>
        <v>0</v>
      </c>
    </row>
    <row r="20" spans="1:17" ht="15" customHeight="1" thickBot="1" x14ac:dyDescent="0.4">
      <c r="A20" s="23" t="s">
        <v>36</v>
      </c>
      <c r="B20" s="24"/>
      <c r="C20" s="24"/>
      <c r="D20" s="24"/>
      <c r="E20" s="24"/>
      <c r="F20" s="24"/>
      <c r="G20" s="24"/>
      <c r="H20" s="24"/>
      <c r="I20" s="24"/>
      <c r="J20" s="24"/>
      <c r="K20" s="24"/>
      <c r="L20" s="24"/>
      <c r="M20" s="24"/>
      <c r="N20" s="24"/>
      <c r="O20" s="24"/>
      <c r="P20" s="24"/>
      <c r="Q20" s="25"/>
    </row>
    <row r="21" spans="1:17" ht="65.5" thickBot="1" x14ac:dyDescent="0.4">
      <c r="A21" s="4">
        <v>4</v>
      </c>
      <c r="B21" s="5" t="s">
        <v>37</v>
      </c>
      <c r="C21" s="5" t="s">
        <v>38</v>
      </c>
      <c r="D21" s="5" t="s">
        <v>39</v>
      </c>
      <c r="E21" s="27"/>
      <c r="F21" s="27"/>
      <c r="G21" s="9" t="str">
        <f>IFERROR(E21/F21,"")</f>
        <v/>
      </c>
      <c r="H21" s="7">
        <v>12</v>
      </c>
      <c r="I21" s="10">
        <v>0.2</v>
      </c>
      <c r="J21" s="10">
        <v>0.5</v>
      </c>
      <c r="K21" s="14">
        <f>IF(G21&lt;=I21,0%,IF(G21&gt;=J21,100%,(G21-I21)/(J21-I21)*100%))</f>
        <v>1</v>
      </c>
      <c r="L21" s="16">
        <f>K21*H21</f>
        <v>12</v>
      </c>
      <c r="M21" s="6" t="s">
        <v>40</v>
      </c>
      <c r="N21" s="8">
        <f>C11*12%</f>
        <v>0.84</v>
      </c>
      <c r="O21" s="8">
        <f>N21*K21</f>
        <v>0.84</v>
      </c>
      <c r="P21" s="19">
        <f>C9</f>
        <v>0</v>
      </c>
      <c r="Q21" s="8">
        <f>P21*O21</f>
        <v>0</v>
      </c>
    </row>
    <row r="22" spans="1:17" ht="65.5" thickBot="1" x14ac:dyDescent="0.4">
      <c r="A22" s="4">
        <v>5</v>
      </c>
      <c r="B22" s="5" t="s">
        <v>41</v>
      </c>
      <c r="C22" s="5" t="s">
        <v>42</v>
      </c>
      <c r="D22" s="5" t="s">
        <v>43</v>
      </c>
      <c r="E22" s="27"/>
      <c r="F22" s="27"/>
      <c r="G22" s="9" t="str">
        <f>IFERROR(E22/F22,"")</f>
        <v/>
      </c>
      <c r="H22" s="7">
        <v>12</v>
      </c>
      <c r="I22" s="10">
        <v>0.1</v>
      </c>
      <c r="J22" s="10">
        <v>0.5</v>
      </c>
      <c r="K22" s="14">
        <f>IF(G22&lt;=I22,0%,IF(G22&gt;=J22,100%,(G22-I22)/(J22-I22)*100%))</f>
        <v>1</v>
      </c>
      <c r="L22" s="16">
        <f>K22*H22</f>
        <v>12</v>
      </c>
      <c r="M22" s="6" t="s">
        <v>44</v>
      </c>
      <c r="N22" s="8">
        <f>C11*12%</f>
        <v>0.84</v>
      </c>
      <c r="O22" s="8">
        <f>N22*K22</f>
        <v>0.84</v>
      </c>
      <c r="P22" s="19">
        <f>C9</f>
        <v>0</v>
      </c>
      <c r="Q22" s="8">
        <f>P22*O22</f>
        <v>0</v>
      </c>
    </row>
    <row r="23" spans="1:17" ht="39.5" thickBot="1" x14ac:dyDescent="0.4">
      <c r="A23" s="4">
        <v>6</v>
      </c>
      <c r="B23" s="5" t="s">
        <v>45</v>
      </c>
      <c r="C23" s="5" t="s">
        <v>264</v>
      </c>
      <c r="D23" s="5" t="s">
        <v>47</v>
      </c>
      <c r="E23" s="37">
        <f>C9</f>
        <v>0</v>
      </c>
      <c r="F23" s="37">
        <f>C10</f>
        <v>0</v>
      </c>
      <c r="G23" s="9" t="str">
        <f>IFERROR(E23/F23, "")</f>
        <v/>
      </c>
      <c r="H23" s="7">
        <v>24</v>
      </c>
      <c r="I23" s="10">
        <v>0.3</v>
      </c>
      <c r="J23" s="10">
        <v>0.6</v>
      </c>
      <c r="K23" s="14">
        <f>IF(G23&lt;=I23,0%,IF(G23&gt;=J23,100%,(G23-I23)/(J23-I23)*100%))</f>
        <v>1</v>
      </c>
      <c r="L23" s="16">
        <f>K23*H23</f>
        <v>24</v>
      </c>
      <c r="M23" s="6" t="s">
        <v>48</v>
      </c>
      <c r="N23" s="8">
        <f>C11*24%</f>
        <v>1.68</v>
      </c>
      <c r="O23" s="8">
        <f>N23*K23</f>
        <v>1.68</v>
      </c>
      <c r="P23" s="19">
        <f>C9</f>
        <v>0</v>
      </c>
      <c r="Q23" s="8">
        <f>P23*O23</f>
        <v>0</v>
      </c>
    </row>
    <row r="24" spans="1:17" ht="15" customHeight="1" thickBot="1" x14ac:dyDescent="0.4">
      <c r="A24" s="23" t="s">
        <v>265</v>
      </c>
      <c r="B24" s="24"/>
      <c r="C24" s="24"/>
      <c r="D24" s="24"/>
      <c r="E24" s="24"/>
      <c r="F24" s="24"/>
      <c r="G24" s="24"/>
      <c r="H24" s="24"/>
      <c r="I24" s="24"/>
      <c r="J24" s="24"/>
      <c r="K24" s="24"/>
      <c r="L24" s="24"/>
      <c r="M24" s="24"/>
      <c r="N24" s="24"/>
      <c r="O24" s="24"/>
      <c r="P24" s="24"/>
      <c r="Q24" s="25"/>
    </row>
    <row r="25" spans="1:17" ht="73" thickBot="1" x14ac:dyDescent="0.4">
      <c r="A25" s="4">
        <v>7</v>
      </c>
      <c r="B25" s="31" t="s">
        <v>266</v>
      </c>
      <c r="C25" s="49" t="s">
        <v>267</v>
      </c>
      <c r="D25" s="50"/>
      <c r="E25" s="65" t="s">
        <v>26</v>
      </c>
      <c r="F25" s="66"/>
      <c r="G25" s="43"/>
      <c r="H25" s="7"/>
      <c r="I25" s="10"/>
      <c r="J25" s="10"/>
      <c r="K25" s="14" t="str">
        <f>IF(G25="Yes", "100%", "0%")</f>
        <v>0%</v>
      </c>
      <c r="L25" s="16">
        <f>IF(K25="100%",16,0)</f>
        <v>0</v>
      </c>
      <c r="M25" s="6" t="s">
        <v>53</v>
      </c>
      <c r="N25" s="8">
        <f>C11*16%</f>
        <v>1.1200000000000001</v>
      </c>
      <c r="O25" s="8">
        <f>N25*K25</f>
        <v>0</v>
      </c>
      <c r="P25" s="19">
        <f>C9</f>
        <v>0</v>
      </c>
      <c r="Q25" s="8">
        <f>P25*O25</f>
        <v>0</v>
      </c>
    </row>
    <row r="26" spans="1:17" ht="15" thickBot="1" x14ac:dyDescent="0.4">
      <c r="A26" s="51" t="s">
        <v>54</v>
      </c>
      <c r="B26" s="52"/>
      <c r="C26" s="53"/>
      <c r="D26" s="52"/>
      <c r="E26" s="52"/>
      <c r="F26" s="52"/>
      <c r="G26" s="52"/>
      <c r="H26" s="52"/>
      <c r="I26" s="52"/>
      <c r="J26" s="54"/>
      <c r="K26" s="15"/>
      <c r="L26" s="18">
        <f>L16+L17+L19+L21+L22+L23+L25</f>
        <v>74</v>
      </c>
      <c r="M26" s="6" t="s">
        <v>55</v>
      </c>
      <c r="N26" s="22">
        <f>N16+N17+N19+N21+N22+N23+N25</f>
        <v>7</v>
      </c>
      <c r="O26" s="22">
        <f>O16+O17+O19+O21+O22+O23+O25</f>
        <v>5.18</v>
      </c>
      <c r="P26" s="8"/>
      <c r="Q26" s="22">
        <f>Q16+Q17+Q19+Q21+Q22+Q23+Q25</f>
        <v>0</v>
      </c>
    </row>
    <row r="27" spans="1:17" x14ac:dyDescent="0.35"/>
  </sheetData>
  <sheetProtection algorithmName="SHA-512" hashValue="wp5exYzET2o4RLW6IRQIiKlKFcaVQjrQ1w1H34yKGGHfP8eVsScmfM7KRS8EmZz6oaYcvvRTaej2ngvgiL0q3g==" saltValue="RLpVwiuaTdwx3I+FGr0OWA==" spinCount="100000" sheet="1" selectLockedCells="1" autoFilter="0"/>
  <mergeCells count="11">
    <mergeCell ref="K13:Q13"/>
    <mergeCell ref="E16:F16"/>
    <mergeCell ref="A26:J26"/>
    <mergeCell ref="C16:D16"/>
    <mergeCell ref="A13:A14"/>
    <mergeCell ref="B13:B14"/>
    <mergeCell ref="C13:D13"/>
    <mergeCell ref="E13:G13"/>
    <mergeCell ref="H13:J13"/>
    <mergeCell ref="C25:D25"/>
    <mergeCell ref="E25:F25"/>
  </mergeCells>
  <dataValidations count="2">
    <dataValidation type="list" allowBlank="1" showInputMessage="1" showErrorMessage="1" sqref="C7" xr:uid="{CBD0EA2E-29B5-456F-897A-850FB30DE45C}">
      <formula1>GP_code</formula1>
    </dataValidation>
    <dataValidation type="whole" allowBlank="1" showInputMessage="1" showErrorMessage="1" sqref="C9:C10" xr:uid="{EDDE1975-3D05-4F3C-91B8-022B27F4E54B}">
      <formula1>0</formula1>
      <formula2>1000000</formula2>
    </dataValidation>
  </dataValidations>
  <pageMargins left="0.7" right="0.7" top="0.75" bottom="0.75" header="0.3" footer="0.3"/>
  <pageSetup paperSize="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D340AFB-3104-4B93-A853-FA9DEE4928F4}">
          <x14:formula1>
            <xm:f>Options!$B$2:$B$5</xm:f>
          </x14:formula1>
          <xm:sqref>C8</xm:sqref>
        </x14:dataValidation>
        <x14:dataValidation type="list" allowBlank="1" showInputMessage="1" showErrorMessage="1" xr:uid="{DEE7775D-141E-467E-A7C1-E1A1F2E6BF25}">
          <x14:formula1>
            <xm:f>Options!$C$2:$C$3</xm:f>
          </x14:formula1>
          <xm:sqref>G16 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C906-E83A-4E6F-82A7-D6153B517CDA}">
  <dimension ref="A1:Q29"/>
  <sheetViews>
    <sheetView workbookViewId="0">
      <selection activeCell="E10" sqref="E10"/>
    </sheetView>
  </sheetViews>
  <sheetFormatPr defaultRowHeight="14.5" zeroHeight="1" x14ac:dyDescent="0.35"/>
  <cols>
    <col min="1" max="1" width="4.54296875" customWidth="1"/>
    <col min="2" max="2" width="36.6328125" customWidth="1"/>
    <col min="3" max="3" width="14.08984375" customWidth="1"/>
    <col min="4" max="4" width="22.36328125" customWidth="1"/>
    <col min="5" max="5" width="23.81640625" customWidth="1"/>
    <col min="6" max="11" width="14.08984375" customWidth="1"/>
    <col min="12" max="12" width="14.08984375" style="17" customWidth="1"/>
    <col min="13" max="17" width="14.08984375" customWidth="1"/>
  </cols>
  <sheetData>
    <row r="1" spans="1:17" x14ac:dyDescent="0.35"/>
    <row r="2" spans="1:17" ht="16" x14ac:dyDescent="0.4">
      <c r="B2" s="26" t="s">
        <v>0</v>
      </c>
    </row>
    <row r="3" spans="1:17" ht="16" x14ac:dyDescent="0.4">
      <c r="B3" s="26"/>
    </row>
    <row r="4" spans="1:17" ht="70.25" customHeight="1" x14ac:dyDescent="0.35">
      <c r="B4" s="67" t="s">
        <v>268</v>
      </c>
      <c r="C4" s="67"/>
      <c r="D4" s="67"/>
      <c r="E4" s="67"/>
      <c r="F4" s="67"/>
      <c r="G4" s="67"/>
      <c r="H4" s="67"/>
      <c r="I4" s="67"/>
      <c r="J4" s="67"/>
    </row>
    <row r="5" spans="1:17" ht="14.4" customHeight="1" x14ac:dyDescent="0.35">
      <c r="B5" s="38"/>
      <c r="C5" s="38"/>
      <c r="D5" s="38"/>
      <c r="E5" s="38"/>
      <c r="F5" s="38"/>
      <c r="G5" s="38"/>
      <c r="H5" s="38"/>
      <c r="I5" s="38"/>
      <c r="J5" s="38"/>
    </row>
    <row r="6" spans="1:17" ht="14.4" customHeight="1" x14ac:dyDescent="0.4">
      <c r="B6" s="26" t="s">
        <v>272</v>
      </c>
      <c r="C6" s="38"/>
      <c r="D6" s="38"/>
      <c r="E6" s="38"/>
      <c r="F6" s="38"/>
      <c r="G6" s="38"/>
      <c r="H6" s="38"/>
      <c r="I6" s="38"/>
      <c r="J6" s="38"/>
    </row>
    <row r="7" spans="1:17" ht="14.4" customHeight="1" x14ac:dyDescent="0.35">
      <c r="B7" s="38"/>
      <c r="C7" s="38"/>
      <c r="D7" s="38"/>
      <c r="E7" s="38"/>
      <c r="F7" s="38"/>
      <c r="G7" s="38"/>
      <c r="H7" s="38"/>
      <c r="I7" s="38"/>
      <c r="J7" s="38"/>
    </row>
    <row r="8" spans="1:17" ht="13.75" customHeight="1" x14ac:dyDescent="0.4">
      <c r="B8" s="39" t="s">
        <v>271</v>
      </c>
      <c r="C8" s="29"/>
      <c r="D8" s="44"/>
      <c r="E8" s="38"/>
      <c r="F8" s="38"/>
      <c r="G8" s="38"/>
      <c r="H8" s="38"/>
      <c r="I8" s="38"/>
      <c r="J8" s="38"/>
    </row>
    <row r="9" spans="1:17" ht="43.5" x14ac:dyDescent="0.35">
      <c r="B9" s="20" t="s">
        <v>58</v>
      </c>
      <c r="C9" s="46" t="s">
        <v>188</v>
      </c>
      <c r="D9" s="45" t="s">
        <v>273</v>
      </c>
    </row>
    <row r="10" spans="1:17" ht="43.5" x14ac:dyDescent="0.35">
      <c r="B10" s="20" t="s">
        <v>1</v>
      </c>
      <c r="C10" s="46" t="s">
        <v>252</v>
      </c>
      <c r="D10" s="45" t="s">
        <v>2</v>
      </c>
    </row>
    <row r="11" spans="1:17" ht="29" x14ac:dyDescent="0.35">
      <c r="B11" s="20" t="s">
        <v>56</v>
      </c>
      <c r="C11" s="30">
        <v>500</v>
      </c>
      <c r="D11" s="45" t="s">
        <v>3</v>
      </c>
    </row>
    <row r="12" spans="1:17" ht="29" x14ac:dyDescent="0.35">
      <c r="B12" s="20" t="s">
        <v>269</v>
      </c>
      <c r="C12" s="30">
        <v>2000</v>
      </c>
      <c r="D12" s="21"/>
    </row>
    <row r="13" spans="1:17" ht="29" x14ac:dyDescent="0.35">
      <c r="B13" s="20" t="s">
        <v>4</v>
      </c>
      <c r="C13" s="21">
        <v>7</v>
      </c>
      <c r="D13" s="21"/>
    </row>
    <row r="14" spans="1:17" ht="15" thickBot="1" x14ac:dyDescent="0.4"/>
    <row r="15" spans="1:17" ht="35.15" customHeight="1" thickBot="1" x14ac:dyDescent="0.4">
      <c r="A15" s="55"/>
      <c r="B15" s="57" t="s">
        <v>5</v>
      </c>
      <c r="C15" s="59" t="s">
        <v>6</v>
      </c>
      <c r="D15" s="59"/>
      <c r="E15" s="60" t="s">
        <v>7</v>
      </c>
      <c r="F15" s="60"/>
      <c r="G15" s="61"/>
      <c r="H15" s="62" t="s">
        <v>8</v>
      </c>
      <c r="I15" s="63"/>
      <c r="J15" s="64"/>
      <c r="K15" s="47"/>
      <c r="L15" s="47"/>
      <c r="M15" s="47"/>
      <c r="N15" s="47"/>
      <c r="O15" s="47"/>
      <c r="P15" s="47"/>
      <c r="Q15" s="48"/>
    </row>
    <row r="16" spans="1:17" ht="52.5" thickBot="1" x14ac:dyDescent="0.4">
      <c r="A16" s="56"/>
      <c r="B16" s="58"/>
      <c r="C16" s="1" t="s">
        <v>9</v>
      </c>
      <c r="D16" s="2" t="s">
        <v>10</v>
      </c>
      <c r="E16" s="1" t="s">
        <v>9</v>
      </c>
      <c r="F16" s="2" t="s">
        <v>10</v>
      </c>
      <c r="G16" s="2" t="s">
        <v>11</v>
      </c>
      <c r="H16" s="3" t="s">
        <v>12</v>
      </c>
      <c r="I16" s="3" t="s">
        <v>13</v>
      </c>
      <c r="J16" s="3" t="s">
        <v>14</v>
      </c>
      <c r="K16" s="13" t="s">
        <v>15</v>
      </c>
      <c r="L16" s="1" t="s">
        <v>16</v>
      </c>
      <c r="M16" s="1" t="s">
        <v>17</v>
      </c>
      <c r="N16" s="1" t="s">
        <v>18</v>
      </c>
      <c r="O16" s="1" t="s">
        <v>19</v>
      </c>
      <c r="P16" s="1" t="s">
        <v>20</v>
      </c>
      <c r="Q16" s="1" t="s">
        <v>21</v>
      </c>
    </row>
    <row r="17" spans="1:17" ht="15" customHeight="1" thickBot="1" x14ac:dyDescent="0.4">
      <c r="A17" s="23" t="s">
        <v>22</v>
      </c>
      <c r="B17" s="24"/>
      <c r="C17" s="24"/>
      <c r="D17" s="24"/>
      <c r="E17" s="24"/>
      <c r="F17" s="24"/>
      <c r="G17" s="24"/>
      <c r="H17" s="24"/>
      <c r="I17" s="24"/>
      <c r="J17" s="24"/>
      <c r="K17" s="24"/>
      <c r="L17" s="24"/>
      <c r="M17" s="24"/>
      <c r="N17" s="24"/>
      <c r="O17" s="24"/>
      <c r="P17" s="24"/>
      <c r="Q17" s="25"/>
    </row>
    <row r="18" spans="1:17" ht="39.5" thickBot="1" x14ac:dyDescent="0.4">
      <c r="A18" s="4">
        <v>1</v>
      </c>
      <c r="B18" s="5" t="s">
        <v>23</v>
      </c>
      <c r="C18" s="49" t="s">
        <v>24</v>
      </c>
      <c r="D18" s="50"/>
      <c r="E18" s="49" t="s">
        <v>26</v>
      </c>
      <c r="F18" s="50"/>
      <c r="G18" s="46" t="s">
        <v>25</v>
      </c>
      <c r="H18" s="7">
        <v>10</v>
      </c>
      <c r="I18" s="7" t="s">
        <v>26</v>
      </c>
      <c r="J18" s="7" t="s">
        <v>26</v>
      </c>
      <c r="K18" s="14">
        <f>IF(G18="Yes",100%,0%)</f>
        <v>1</v>
      </c>
      <c r="L18" s="16">
        <f>H18*K18</f>
        <v>10</v>
      </c>
      <c r="M18" s="6" t="s">
        <v>27</v>
      </c>
      <c r="N18" s="8">
        <f>C13*10%</f>
        <v>0.70000000000000007</v>
      </c>
      <c r="O18" s="8">
        <f>N18*K18</f>
        <v>0.70000000000000007</v>
      </c>
      <c r="P18" s="19">
        <f>C11</f>
        <v>500</v>
      </c>
      <c r="Q18" s="8">
        <f>P18*O18</f>
        <v>350.00000000000006</v>
      </c>
    </row>
    <row r="19" spans="1:17" ht="104.5" thickBot="1" x14ac:dyDescent="0.4">
      <c r="A19" s="4">
        <v>2</v>
      </c>
      <c r="B19" s="5" t="s">
        <v>28</v>
      </c>
      <c r="C19" s="5" t="s">
        <v>29</v>
      </c>
      <c r="D19" s="5" t="s">
        <v>30</v>
      </c>
      <c r="E19" s="27">
        <v>200</v>
      </c>
      <c r="F19" s="27">
        <v>1000</v>
      </c>
      <c r="G19" s="9">
        <f>E19/F19</f>
        <v>0.2</v>
      </c>
      <c r="H19" s="7">
        <v>16</v>
      </c>
      <c r="I19" s="10">
        <v>0</v>
      </c>
      <c r="J19" s="10">
        <v>0.2</v>
      </c>
      <c r="K19" s="14">
        <f>IF(G19&lt;=I19,0%,IF(G19&gt;=J19,100%,(G19-I19)/(J19-I19)*100%))</f>
        <v>1</v>
      </c>
      <c r="L19" s="16">
        <f>K19*H19</f>
        <v>16</v>
      </c>
      <c r="M19" s="6" t="s">
        <v>31</v>
      </c>
      <c r="N19" s="8">
        <f>C13*16%</f>
        <v>1.1200000000000001</v>
      </c>
      <c r="O19" s="8">
        <f>N19*K19</f>
        <v>1.1200000000000001</v>
      </c>
      <c r="P19" s="19">
        <f>C11</f>
        <v>500</v>
      </c>
      <c r="Q19" s="8">
        <f>P19*O19</f>
        <v>560</v>
      </c>
    </row>
    <row r="20" spans="1:17" ht="15" customHeight="1" thickBot="1" x14ac:dyDescent="0.4">
      <c r="A20" s="23" t="s">
        <v>32</v>
      </c>
      <c r="B20" s="24"/>
      <c r="C20" s="24"/>
      <c r="D20" s="24"/>
      <c r="E20" s="24"/>
      <c r="F20" s="24"/>
      <c r="G20" s="24"/>
      <c r="H20" s="24"/>
      <c r="I20" s="24"/>
      <c r="J20" s="24"/>
      <c r="K20" s="24"/>
      <c r="L20" s="24"/>
      <c r="M20" s="24"/>
      <c r="N20" s="24"/>
      <c r="O20" s="24"/>
      <c r="P20" s="24"/>
      <c r="Q20" s="25"/>
    </row>
    <row r="21" spans="1:17" ht="91.5" thickBot="1" x14ac:dyDescent="0.4">
      <c r="A21" s="4">
        <v>3</v>
      </c>
      <c r="B21" s="5" t="s">
        <v>33</v>
      </c>
      <c r="C21" s="5" t="s">
        <v>34</v>
      </c>
      <c r="D21" s="5" t="s">
        <v>35</v>
      </c>
      <c r="E21" s="27">
        <v>75</v>
      </c>
      <c r="F21" s="6">
        <f>C11</f>
        <v>500</v>
      </c>
      <c r="G21" s="9">
        <f>E21/F21</f>
        <v>0.15</v>
      </c>
      <c r="H21" s="7">
        <v>10</v>
      </c>
      <c r="I21" s="10">
        <v>0</v>
      </c>
      <c r="J21" s="10">
        <v>0.15</v>
      </c>
      <c r="K21" s="14">
        <f>IF(G21&lt;=I21,0%,IF(G21&gt;=J21,100%,(G21-I21)/(J21-I21)*100%))</f>
        <v>1</v>
      </c>
      <c r="L21" s="16">
        <f>K21*H21</f>
        <v>10</v>
      </c>
      <c r="M21" s="6" t="s">
        <v>27</v>
      </c>
      <c r="N21" s="8">
        <f>C13*10%</f>
        <v>0.70000000000000007</v>
      </c>
      <c r="O21" s="8">
        <f>N21*K21</f>
        <v>0.70000000000000007</v>
      </c>
      <c r="P21" s="19">
        <f>C11</f>
        <v>500</v>
      </c>
      <c r="Q21" s="8">
        <f>P21*O21</f>
        <v>350.00000000000006</v>
      </c>
    </row>
    <row r="22" spans="1:17" ht="15" customHeight="1" thickBot="1" x14ac:dyDescent="0.4">
      <c r="A22" s="23" t="s">
        <v>36</v>
      </c>
      <c r="B22" s="24"/>
      <c r="C22" s="24"/>
      <c r="D22" s="24"/>
      <c r="E22" s="24"/>
      <c r="F22" s="24"/>
      <c r="G22" s="24"/>
      <c r="H22" s="24"/>
      <c r="I22" s="24"/>
      <c r="J22" s="24"/>
      <c r="K22" s="24"/>
      <c r="L22" s="24"/>
      <c r="M22" s="24"/>
      <c r="N22" s="24"/>
      <c r="O22" s="24"/>
      <c r="P22" s="24"/>
      <c r="Q22" s="25"/>
    </row>
    <row r="23" spans="1:17" ht="130.5" thickBot="1" x14ac:dyDescent="0.4">
      <c r="A23" s="4">
        <v>4</v>
      </c>
      <c r="B23" s="5" t="s">
        <v>37</v>
      </c>
      <c r="C23" s="5" t="s">
        <v>38</v>
      </c>
      <c r="D23" s="5" t="s">
        <v>39</v>
      </c>
      <c r="E23" s="27">
        <v>44</v>
      </c>
      <c r="F23" s="27">
        <v>110</v>
      </c>
      <c r="G23" s="9">
        <f>E23/F23</f>
        <v>0.4</v>
      </c>
      <c r="H23" s="7">
        <v>12</v>
      </c>
      <c r="I23" s="10">
        <v>0.2</v>
      </c>
      <c r="J23" s="10">
        <v>0.5</v>
      </c>
      <c r="K23" s="14">
        <f>IF(G23&lt;=I23,0%,IF(G23&gt;=J23,100%,(G23-I23)/(J23-I23)*100%))</f>
        <v>0.66666666666666674</v>
      </c>
      <c r="L23" s="16">
        <f>K23*H23</f>
        <v>8</v>
      </c>
      <c r="M23" s="6" t="s">
        <v>40</v>
      </c>
      <c r="N23" s="8">
        <f>C13*12%</f>
        <v>0.84</v>
      </c>
      <c r="O23" s="8">
        <f>N23*K23</f>
        <v>0.56000000000000005</v>
      </c>
      <c r="P23" s="19">
        <f>C11</f>
        <v>500</v>
      </c>
      <c r="Q23" s="8">
        <f>P23*O23</f>
        <v>280</v>
      </c>
    </row>
    <row r="24" spans="1:17" ht="130.5" thickBot="1" x14ac:dyDescent="0.4">
      <c r="A24" s="4">
        <v>5</v>
      </c>
      <c r="B24" s="5" t="s">
        <v>41</v>
      </c>
      <c r="C24" s="5" t="s">
        <v>42</v>
      </c>
      <c r="D24" s="5" t="s">
        <v>43</v>
      </c>
      <c r="E24" s="27">
        <v>17</v>
      </c>
      <c r="F24" s="27">
        <v>48</v>
      </c>
      <c r="G24" s="9">
        <f>E24/F24</f>
        <v>0.35416666666666669</v>
      </c>
      <c r="H24" s="7">
        <v>12</v>
      </c>
      <c r="I24" s="10">
        <v>0.1</v>
      </c>
      <c r="J24" s="10">
        <v>0.5</v>
      </c>
      <c r="K24" s="14">
        <f>IF(G24&lt;=I24,0%,IF(G24&gt;=J24,100%,(G24-I24)/(J24-I24)*100%))</f>
        <v>0.63541666666666663</v>
      </c>
      <c r="L24" s="16">
        <f>K24*H24</f>
        <v>7.625</v>
      </c>
      <c r="M24" s="6" t="s">
        <v>44</v>
      </c>
      <c r="N24" s="8">
        <f>C13*12%</f>
        <v>0.84</v>
      </c>
      <c r="O24" s="8">
        <f>N24*K24</f>
        <v>0.53374999999999995</v>
      </c>
      <c r="P24" s="19">
        <f>C11</f>
        <v>500</v>
      </c>
      <c r="Q24" s="8">
        <f>P24*O24</f>
        <v>266.875</v>
      </c>
    </row>
    <row r="25" spans="1:17" ht="39.5" thickBot="1" x14ac:dyDescent="0.4">
      <c r="A25" s="4">
        <v>6</v>
      </c>
      <c r="B25" s="5" t="s">
        <v>45</v>
      </c>
      <c r="C25" s="5" t="s">
        <v>46</v>
      </c>
      <c r="D25" s="5" t="s">
        <v>47</v>
      </c>
      <c r="E25" s="27">
        <v>500</v>
      </c>
      <c r="F25" s="27">
        <v>1100</v>
      </c>
      <c r="G25" s="9">
        <f>E25/F25</f>
        <v>0.45454545454545453</v>
      </c>
      <c r="H25" s="7">
        <v>24</v>
      </c>
      <c r="I25" s="10">
        <v>0.3</v>
      </c>
      <c r="J25" s="10">
        <v>0.6</v>
      </c>
      <c r="K25" s="14">
        <f>IF(G25&lt;=I25,0%,IF(G25&gt;=J25,100%,(G25-I25)/(J25-I25)*100%))</f>
        <v>0.51515151515151514</v>
      </c>
      <c r="L25" s="16">
        <f>K25*H25</f>
        <v>12.363636363636363</v>
      </c>
      <c r="M25" s="6" t="s">
        <v>48</v>
      </c>
      <c r="N25" s="8">
        <f>C13*24%</f>
        <v>1.68</v>
      </c>
      <c r="O25" s="8">
        <f>N25*K25</f>
        <v>0.86545454545454537</v>
      </c>
      <c r="P25" s="19">
        <f>C11</f>
        <v>500</v>
      </c>
      <c r="Q25" s="8">
        <f>P25*O25</f>
        <v>432.72727272727269</v>
      </c>
    </row>
    <row r="26" spans="1:17" ht="15" customHeight="1" thickBot="1" x14ac:dyDescent="0.4">
      <c r="A26" s="23" t="s">
        <v>49</v>
      </c>
      <c r="B26" s="24"/>
      <c r="C26" s="24"/>
      <c r="D26" s="24"/>
      <c r="E26" s="24"/>
      <c r="F26" s="24"/>
      <c r="G26" s="24"/>
      <c r="H26" s="24"/>
      <c r="I26" s="24"/>
      <c r="J26" s="24"/>
      <c r="K26" s="24"/>
      <c r="L26" s="24"/>
      <c r="M26" s="24"/>
      <c r="N26" s="24"/>
      <c r="O26" s="24"/>
      <c r="P26" s="24"/>
      <c r="Q26" s="25"/>
    </row>
    <row r="27" spans="1:17" ht="52.5" thickBot="1" x14ac:dyDescent="0.4">
      <c r="A27" s="4">
        <v>7</v>
      </c>
      <c r="B27" s="5" t="s">
        <v>266</v>
      </c>
      <c r="C27" s="49" t="s">
        <v>267</v>
      </c>
      <c r="D27" s="50"/>
      <c r="E27" s="49" t="s">
        <v>26</v>
      </c>
      <c r="F27" s="50"/>
      <c r="G27" s="46" t="s">
        <v>25</v>
      </c>
      <c r="H27" s="7"/>
      <c r="I27" s="10"/>
      <c r="J27" s="10"/>
      <c r="K27" s="14" t="str">
        <f>IF(G27="Yes", "100%", "0%")</f>
        <v>100%</v>
      </c>
      <c r="L27" s="16">
        <f>IF(K27="100%",16,0)</f>
        <v>16</v>
      </c>
      <c r="M27" s="6" t="s">
        <v>53</v>
      </c>
      <c r="N27" s="8">
        <f>C13*16%</f>
        <v>1.1200000000000001</v>
      </c>
      <c r="O27" s="8">
        <f>N27*K27</f>
        <v>1.1200000000000001</v>
      </c>
      <c r="P27" s="19">
        <f>C11</f>
        <v>500</v>
      </c>
      <c r="Q27" s="8">
        <f>P27*O27</f>
        <v>560</v>
      </c>
    </row>
    <row r="28" spans="1:17" ht="15" thickBot="1" x14ac:dyDescent="0.4">
      <c r="A28" s="51" t="s">
        <v>54</v>
      </c>
      <c r="B28" s="52"/>
      <c r="C28" s="52"/>
      <c r="D28" s="52"/>
      <c r="E28" s="52"/>
      <c r="F28" s="52"/>
      <c r="G28" s="52"/>
      <c r="H28" s="52"/>
      <c r="I28" s="52"/>
      <c r="J28" s="54"/>
      <c r="K28" s="15"/>
      <c r="L28" s="18">
        <f>L18+L19+L21+L23+L24+L25+L27</f>
        <v>79.98863636363636</v>
      </c>
      <c r="M28" s="6" t="s">
        <v>55</v>
      </c>
      <c r="N28" s="22">
        <f>N18+N19+N21+N23+N24+N25+N27</f>
        <v>7</v>
      </c>
      <c r="O28" s="22">
        <f>O18+O19+O21+O23+O24+O25+O27</f>
        <v>5.5992045454545458</v>
      </c>
      <c r="P28" s="8"/>
      <c r="Q28" s="22">
        <f>Q18+Q19+Q21+Q23+Q24+Q25+Q27</f>
        <v>2799.6022727272725</v>
      </c>
    </row>
    <row r="29" spans="1:17" x14ac:dyDescent="0.35"/>
  </sheetData>
  <sheetProtection algorithmName="SHA-512" hashValue="ZBKHXw0NYq9P21pQGIk8CbYnPg9vvbgkRz7A16lmoLjKMmBWDQ5EisTpEfq+d8mkdc0FUDHV0UiSUk7eQjSHaA==" saltValue="MrijGfDzYxcvMcXnPN3V1g==" spinCount="100000" sheet="1" objects="1" scenarios="1"/>
  <mergeCells count="12">
    <mergeCell ref="K15:Q15"/>
    <mergeCell ref="B4:J4"/>
    <mergeCell ref="C18:D18"/>
    <mergeCell ref="E18:F18"/>
    <mergeCell ref="A28:J28"/>
    <mergeCell ref="C15:D15"/>
    <mergeCell ref="A15:A16"/>
    <mergeCell ref="B15:B16"/>
    <mergeCell ref="E15:G15"/>
    <mergeCell ref="H15:J15"/>
    <mergeCell ref="C27:D27"/>
    <mergeCell ref="E27:F27"/>
  </mergeCells>
  <dataValidations count="2">
    <dataValidation type="whole" allowBlank="1" showInputMessage="1" showErrorMessage="1" sqref="C11:C12" xr:uid="{33AB407C-4131-4FB8-B2EF-CCA7B23E4A84}">
      <formula1>0</formula1>
      <formula2>1000000</formula2>
    </dataValidation>
    <dataValidation type="list" allowBlank="1" showInputMessage="1" showErrorMessage="1" sqref="C9" xr:uid="{AC2E45DD-CA78-458A-9C6D-1BD8E97878D4}">
      <formula1>GP_code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315FF09B-C567-43CF-B8F5-4B2CA9566D74}">
          <x14:formula1>
            <xm:f>Options!$B$2:$B$5</xm:f>
          </x14:formula1>
          <xm:sqref>C10</xm:sqref>
        </x14:dataValidation>
        <x14:dataValidation type="list" allowBlank="1" showInputMessage="1" showErrorMessage="1" xr:uid="{88BB583B-C68C-4B50-B134-08DDC4600BD5}">
          <x14:formula1>
            <xm:f>Options!$C$2:$C$3</xm:f>
          </x14:formula1>
          <xm:sqref>G18 G27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3866D-C84C-42F8-837B-29603FAFF247}">
  <dimension ref="A1:G91"/>
  <sheetViews>
    <sheetView topLeftCell="A68" workbookViewId="0">
      <selection activeCell="G88" sqref="G88"/>
    </sheetView>
  </sheetViews>
  <sheetFormatPr defaultRowHeight="14.5" x14ac:dyDescent="0.35"/>
  <cols>
    <col min="1" max="1" width="12" customWidth="1"/>
    <col min="2" max="2" width="15.1796875" bestFit="1" customWidth="1"/>
    <col min="3" max="3" width="70.54296875" customWidth="1"/>
    <col min="4" max="4" width="47.54296875" customWidth="1"/>
    <col min="5" max="5" width="44.08984375" customWidth="1"/>
    <col min="6" max="6" width="13.36328125" bestFit="1" customWidth="1"/>
    <col min="7" max="7" width="29.453125" customWidth="1"/>
  </cols>
  <sheetData>
    <row r="1" spans="1:7" x14ac:dyDescent="0.35">
      <c r="A1" s="33" t="s">
        <v>262</v>
      </c>
      <c r="B1" s="33" t="s">
        <v>263</v>
      </c>
      <c r="C1" s="33" t="s">
        <v>258</v>
      </c>
      <c r="D1" s="33" t="s">
        <v>259</v>
      </c>
      <c r="E1" s="33" t="s">
        <v>260</v>
      </c>
      <c r="F1" s="33" t="s">
        <v>256</v>
      </c>
      <c r="G1" s="33" t="s">
        <v>6</v>
      </c>
    </row>
    <row r="2" spans="1:7" ht="26" x14ac:dyDescent="0.35">
      <c r="A2">
        <f>Template!$C$7</f>
        <v>0</v>
      </c>
      <c r="B2">
        <f>Template!$C$8</f>
        <v>0</v>
      </c>
      <c r="C2" s="32" t="s">
        <v>23</v>
      </c>
      <c r="D2" s="32" t="s">
        <v>7</v>
      </c>
      <c r="E2" s="32" t="s">
        <v>261</v>
      </c>
      <c r="F2" t="str">
        <f>Template!E16</f>
        <v>-</v>
      </c>
      <c r="G2" t="str">
        <f>Template!C16</f>
        <v>Flag applied: Yes or No</v>
      </c>
    </row>
    <row r="3" spans="1:7" ht="26" x14ac:dyDescent="0.35">
      <c r="A3">
        <f>Template!$C$7</f>
        <v>0</v>
      </c>
      <c r="B3">
        <f>Template!$C$8</f>
        <v>0</v>
      </c>
      <c r="C3" s="32" t="s">
        <v>23</v>
      </c>
      <c r="D3" s="32" t="s">
        <v>7</v>
      </c>
      <c r="E3" s="32" t="s">
        <v>57</v>
      </c>
      <c r="F3">
        <f>Template!G16</f>
        <v>0</v>
      </c>
    </row>
    <row r="4" spans="1:7" ht="26" x14ac:dyDescent="0.35">
      <c r="A4">
        <f>Template!$C$7</f>
        <v>0</v>
      </c>
      <c r="B4">
        <f>Template!$C$8</f>
        <v>0</v>
      </c>
      <c r="C4" s="32" t="s">
        <v>23</v>
      </c>
      <c r="D4" s="32" t="s">
        <v>8</v>
      </c>
      <c r="E4" s="32" t="s">
        <v>12</v>
      </c>
      <c r="F4" s="31">
        <f>Template!H16</f>
        <v>10</v>
      </c>
    </row>
    <row r="5" spans="1:7" ht="26" x14ac:dyDescent="0.35">
      <c r="A5">
        <f>Template!$C$7</f>
        <v>0</v>
      </c>
      <c r="B5">
        <f>Template!$C$8</f>
        <v>0</v>
      </c>
      <c r="C5" s="32" t="s">
        <v>23</v>
      </c>
      <c r="D5" s="32" t="s">
        <v>8</v>
      </c>
      <c r="E5" s="32" t="s">
        <v>13</v>
      </c>
      <c r="F5" t="str">
        <f>Template!I16</f>
        <v>-</v>
      </c>
    </row>
    <row r="6" spans="1:7" ht="26" x14ac:dyDescent="0.35">
      <c r="A6">
        <f>Template!$C$7</f>
        <v>0</v>
      </c>
      <c r="B6">
        <f>Template!$C$8</f>
        <v>0</v>
      </c>
      <c r="C6" s="32" t="s">
        <v>23</v>
      </c>
      <c r="D6" s="32" t="s">
        <v>8</v>
      </c>
      <c r="E6" s="32" t="s">
        <v>14</v>
      </c>
      <c r="F6" t="str">
        <f>Template!J16</f>
        <v>-</v>
      </c>
    </row>
    <row r="7" spans="1:7" ht="26" x14ac:dyDescent="0.35">
      <c r="A7">
        <f>Template!$C$7</f>
        <v>0</v>
      </c>
      <c r="B7">
        <f>Template!$C$8</f>
        <v>0</v>
      </c>
      <c r="C7" s="32" t="s">
        <v>23</v>
      </c>
      <c r="D7" s="32" t="s">
        <v>257</v>
      </c>
      <c r="E7" s="32" t="s">
        <v>15</v>
      </c>
      <c r="F7" s="34" t="str">
        <f>Template!K16</f>
        <v>0%</v>
      </c>
    </row>
    <row r="8" spans="1:7" ht="26" x14ac:dyDescent="0.35">
      <c r="A8">
        <f>Template!$C$7</f>
        <v>0</v>
      </c>
      <c r="B8">
        <f>Template!$C$8</f>
        <v>0</v>
      </c>
      <c r="C8" s="32" t="s">
        <v>23</v>
      </c>
      <c r="D8" s="32" t="s">
        <v>257</v>
      </c>
      <c r="E8" s="32" t="s">
        <v>16</v>
      </c>
      <c r="F8">
        <f>Template!L16</f>
        <v>0</v>
      </c>
    </row>
    <row r="9" spans="1:7" ht="26" x14ac:dyDescent="0.35">
      <c r="A9">
        <f>Template!$C$7</f>
        <v>0</v>
      </c>
      <c r="B9">
        <f>Template!$C$8</f>
        <v>0</v>
      </c>
      <c r="C9" s="32" t="s">
        <v>23</v>
      </c>
      <c r="D9" s="32" t="s">
        <v>257</v>
      </c>
      <c r="E9" s="32" t="s">
        <v>17</v>
      </c>
      <c r="F9" t="str">
        <f>Template!M16</f>
        <v xml:space="preserve"> (of total of 10)</v>
      </c>
    </row>
    <row r="10" spans="1:7" ht="26" x14ac:dyDescent="0.35">
      <c r="A10">
        <f>Template!$C$7</f>
        <v>0</v>
      </c>
      <c r="B10">
        <f>Template!$C$8</f>
        <v>0</v>
      </c>
      <c r="C10" s="32" t="s">
        <v>23</v>
      </c>
      <c r="D10" s="32" t="s">
        <v>257</v>
      </c>
      <c r="E10" s="32" t="s">
        <v>18</v>
      </c>
      <c r="F10" s="35">
        <f>Template!N16</f>
        <v>0.70000000000000007</v>
      </c>
    </row>
    <row r="11" spans="1:7" ht="26" x14ac:dyDescent="0.35">
      <c r="A11">
        <f>Template!$C$7</f>
        <v>0</v>
      </c>
      <c r="B11">
        <f>Template!$C$8</f>
        <v>0</v>
      </c>
      <c r="C11" s="32" t="s">
        <v>23</v>
      </c>
      <c r="D11" s="32" t="s">
        <v>257</v>
      </c>
      <c r="E11" s="32" t="s">
        <v>19</v>
      </c>
      <c r="F11" s="35">
        <f>Template!O16</f>
        <v>0</v>
      </c>
    </row>
    <row r="12" spans="1:7" ht="26" x14ac:dyDescent="0.35">
      <c r="A12">
        <f>Template!$C$7</f>
        <v>0</v>
      </c>
      <c r="B12">
        <f>Template!$C$8</f>
        <v>0</v>
      </c>
      <c r="C12" s="32" t="s">
        <v>23</v>
      </c>
      <c r="D12" s="32" t="s">
        <v>257</v>
      </c>
      <c r="E12" s="32" t="s">
        <v>20</v>
      </c>
      <c r="F12" s="36">
        <f>Template!P16</f>
        <v>0</v>
      </c>
    </row>
    <row r="13" spans="1:7" ht="26" x14ac:dyDescent="0.35">
      <c r="A13">
        <f>Template!$C$7</f>
        <v>0</v>
      </c>
      <c r="B13">
        <f>Template!$C$8</f>
        <v>0</v>
      </c>
      <c r="C13" s="32" t="s">
        <v>23</v>
      </c>
      <c r="D13" s="32" t="s">
        <v>257</v>
      </c>
      <c r="E13" s="32" t="s">
        <v>21</v>
      </c>
      <c r="F13" s="35">
        <f>Template!Q16</f>
        <v>0</v>
      </c>
    </row>
    <row r="14" spans="1:7" ht="58" x14ac:dyDescent="0.35">
      <c r="A14">
        <f>Template!$C$7</f>
        <v>0</v>
      </c>
      <c r="B14">
        <f>Template!$C$8</f>
        <v>0</v>
      </c>
      <c r="C14" s="32" t="s">
        <v>28</v>
      </c>
      <c r="D14" s="32" t="s">
        <v>7</v>
      </c>
      <c r="E14" s="32" t="s">
        <v>9</v>
      </c>
      <c r="F14">
        <f>Template!E17</f>
        <v>0</v>
      </c>
      <c r="G14" s="31" t="str">
        <f>Template!C17</f>
        <v>Number of people classed as high risk of CVD who have received telephone or face-to-face invitations.</v>
      </c>
    </row>
    <row r="15" spans="1:7" ht="58" x14ac:dyDescent="0.35">
      <c r="A15">
        <f>Template!$C$7</f>
        <v>0</v>
      </c>
      <c r="B15">
        <f>Template!$C$8</f>
        <v>0</v>
      </c>
      <c r="C15" s="32" t="s">
        <v>28</v>
      </c>
      <c r="D15" s="32" t="s">
        <v>7</v>
      </c>
      <c r="E15" s="32" t="s">
        <v>10</v>
      </c>
      <c r="F15">
        <f>Template!F17</f>
        <v>0</v>
      </c>
      <c r="G15" s="31" t="str">
        <f>Template!D17</f>
        <v>Number of eligible people invited for an NHS Health Check (counting only invitation number 1 in each five-year cycle)</v>
      </c>
    </row>
    <row r="16" spans="1:7" ht="26" x14ac:dyDescent="0.35">
      <c r="A16">
        <f>Template!$C$7</f>
        <v>0</v>
      </c>
      <c r="B16">
        <f>Template!$C$8</f>
        <v>0</v>
      </c>
      <c r="C16" s="32" t="s">
        <v>28</v>
      </c>
      <c r="D16" s="32" t="s">
        <v>7</v>
      </c>
      <c r="E16" s="32" t="s">
        <v>57</v>
      </c>
      <c r="F16" s="34" t="str">
        <f>Template!G17</f>
        <v/>
      </c>
    </row>
    <row r="17" spans="1:7" ht="26" x14ac:dyDescent="0.35">
      <c r="A17">
        <f>Template!$C$7</f>
        <v>0</v>
      </c>
      <c r="B17">
        <f>Template!$C$8</f>
        <v>0</v>
      </c>
      <c r="C17" s="32" t="s">
        <v>28</v>
      </c>
      <c r="D17" s="32" t="s">
        <v>8</v>
      </c>
      <c r="E17" s="32" t="s">
        <v>12</v>
      </c>
      <c r="F17">
        <f>Template!H17</f>
        <v>16</v>
      </c>
    </row>
    <row r="18" spans="1:7" ht="26" x14ac:dyDescent="0.35">
      <c r="A18">
        <f>Template!$C$7</f>
        <v>0</v>
      </c>
      <c r="B18">
        <f>Template!$C$8</f>
        <v>0</v>
      </c>
      <c r="C18" s="32" t="s">
        <v>28</v>
      </c>
      <c r="D18" s="32" t="s">
        <v>8</v>
      </c>
      <c r="E18" s="32" t="s">
        <v>13</v>
      </c>
      <c r="F18" s="34">
        <f>Template!I17</f>
        <v>0</v>
      </c>
    </row>
    <row r="19" spans="1:7" ht="26" x14ac:dyDescent="0.35">
      <c r="A19">
        <f>Template!$C$7</f>
        <v>0</v>
      </c>
      <c r="B19">
        <f>Template!$C$8</f>
        <v>0</v>
      </c>
      <c r="C19" s="32" t="s">
        <v>28</v>
      </c>
      <c r="D19" s="32" t="s">
        <v>8</v>
      </c>
      <c r="E19" s="32" t="s">
        <v>14</v>
      </c>
      <c r="F19" s="34">
        <f>Template!J17</f>
        <v>0.2</v>
      </c>
    </row>
    <row r="20" spans="1:7" ht="26" x14ac:dyDescent="0.35">
      <c r="A20">
        <f>Template!$C$7</f>
        <v>0</v>
      </c>
      <c r="B20">
        <f>Template!$C$8</f>
        <v>0</v>
      </c>
      <c r="C20" s="32" t="s">
        <v>28</v>
      </c>
      <c r="D20" s="32" t="s">
        <v>257</v>
      </c>
      <c r="E20" s="32" t="s">
        <v>15</v>
      </c>
      <c r="F20" s="34">
        <f>Template!K17</f>
        <v>1</v>
      </c>
    </row>
    <row r="21" spans="1:7" ht="26" x14ac:dyDescent="0.35">
      <c r="A21">
        <f>Template!$C$7</f>
        <v>0</v>
      </c>
      <c r="B21">
        <f>Template!$C$8</f>
        <v>0</v>
      </c>
      <c r="C21" s="32" t="s">
        <v>28</v>
      </c>
      <c r="D21" s="32" t="s">
        <v>257</v>
      </c>
      <c r="E21" s="32" t="s">
        <v>16</v>
      </c>
      <c r="F21">
        <f>Template!L17</f>
        <v>16</v>
      </c>
    </row>
    <row r="22" spans="1:7" ht="26" x14ac:dyDescent="0.35">
      <c r="A22">
        <f>Template!$C$7</f>
        <v>0</v>
      </c>
      <c r="B22">
        <f>Template!$C$8</f>
        <v>0</v>
      </c>
      <c r="C22" s="32" t="s">
        <v>28</v>
      </c>
      <c r="D22" s="32" t="s">
        <v>257</v>
      </c>
      <c r="E22" s="32" t="s">
        <v>17</v>
      </c>
      <c r="F22" t="str">
        <f>Template!M17</f>
        <v>(of total of 16)</v>
      </c>
    </row>
    <row r="23" spans="1:7" ht="26" x14ac:dyDescent="0.35">
      <c r="A23">
        <f>Template!$C$7</f>
        <v>0</v>
      </c>
      <c r="B23">
        <f>Template!$C$8</f>
        <v>0</v>
      </c>
      <c r="C23" s="32" t="s">
        <v>28</v>
      </c>
      <c r="D23" s="32" t="s">
        <v>257</v>
      </c>
      <c r="E23" s="32" t="s">
        <v>18</v>
      </c>
      <c r="F23" s="35">
        <f>Template!N17</f>
        <v>1.1200000000000001</v>
      </c>
    </row>
    <row r="24" spans="1:7" ht="26" x14ac:dyDescent="0.35">
      <c r="A24">
        <f>Template!$C$7</f>
        <v>0</v>
      </c>
      <c r="B24">
        <f>Template!$C$8</f>
        <v>0</v>
      </c>
      <c r="C24" s="32" t="s">
        <v>28</v>
      </c>
      <c r="D24" s="32" t="s">
        <v>257</v>
      </c>
      <c r="E24" s="32" t="s">
        <v>19</v>
      </c>
      <c r="F24" s="35">
        <f>Template!O17</f>
        <v>1.1200000000000001</v>
      </c>
    </row>
    <row r="25" spans="1:7" ht="26" x14ac:dyDescent="0.35">
      <c r="A25">
        <f>Template!$C$7</f>
        <v>0</v>
      </c>
      <c r="B25">
        <f>Template!$C$8</f>
        <v>0</v>
      </c>
      <c r="C25" s="32" t="s">
        <v>28</v>
      </c>
      <c r="D25" s="32" t="s">
        <v>257</v>
      </c>
      <c r="E25" s="32" t="s">
        <v>20</v>
      </c>
      <c r="F25" s="36">
        <f>Template!P17</f>
        <v>0</v>
      </c>
    </row>
    <row r="26" spans="1:7" ht="26" x14ac:dyDescent="0.35">
      <c r="A26">
        <f>Template!$C$7</f>
        <v>0</v>
      </c>
      <c r="B26">
        <f>Template!$C$8</f>
        <v>0</v>
      </c>
      <c r="C26" s="32" t="s">
        <v>28</v>
      </c>
      <c r="D26" s="32" t="s">
        <v>257</v>
      </c>
      <c r="E26" s="32" t="s">
        <v>21</v>
      </c>
      <c r="F26" s="35">
        <f>Template!Q17</f>
        <v>0</v>
      </c>
    </row>
    <row r="27" spans="1:7" ht="43.5" x14ac:dyDescent="0.35">
      <c r="A27">
        <f>Template!$C$7</f>
        <v>0</v>
      </c>
      <c r="B27">
        <f>Template!$C$8</f>
        <v>0</v>
      </c>
      <c r="C27" s="32" t="s">
        <v>33</v>
      </c>
      <c r="D27" s="32" t="s">
        <v>7</v>
      </c>
      <c r="E27" s="32" t="s">
        <v>9</v>
      </c>
      <c r="F27">
        <f>Template!E19</f>
        <v>0</v>
      </c>
      <c r="G27" s="31" t="str">
        <f>Template!C19</f>
        <v>Number of NHS Health Checks delivered in evenings (after 6pm) and  weekends/bank holidays.</v>
      </c>
    </row>
    <row r="28" spans="1:7" ht="29" x14ac:dyDescent="0.35">
      <c r="A28">
        <f>Template!$C$7</f>
        <v>0</v>
      </c>
      <c r="B28">
        <f>Template!$C$8</f>
        <v>0</v>
      </c>
      <c r="C28" s="32" t="s">
        <v>33</v>
      </c>
      <c r="D28" s="32" t="s">
        <v>7</v>
      </c>
      <c r="E28" s="32" t="s">
        <v>10</v>
      </c>
      <c r="F28" s="32">
        <f>Template!F19</f>
        <v>0</v>
      </c>
      <c r="G28" s="31" t="str">
        <f>Template!D19</f>
        <v>Number of NHS Health Checks delivered</v>
      </c>
    </row>
    <row r="29" spans="1:7" ht="26" x14ac:dyDescent="0.35">
      <c r="A29">
        <f>Template!$C$7</f>
        <v>0</v>
      </c>
      <c r="B29">
        <f>Template!$C$8</f>
        <v>0</v>
      </c>
      <c r="C29" s="32" t="s">
        <v>33</v>
      </c>
      <c r="D29" s="32" t="s">
        <v>7</v>
      </c>
      <c r="E29" s="32" t="s">
        <v>57</v>
      </c>
      <c r="F29" s="34" t="str">
        <f>Template!G19</f>
        <v/>
      </c>
    </row>
    <row r="30" spans="1:7" ht="26" x14ac:dyDescent="0.35">
      <c r="A30">
        <f>Template!$C$7</f>
        <v>0</v>
      </c>
      <c r="B30">
        <f>Template!$C$8</f>
        <v>0</v>
      </c>
      <c r="C30" s="32" t="s">
        <v>33</v>
      </c>
      <c r="D30" s="32" t="s">
        <v>8</v>
      </c>
      <c r="E30" s="32" t="s">
        <v>12</v>
      </c>
      <c r="F30">
        <f>Template!H19</f>
        <v>10</v>
      </c>
    </row>
    <row r="31" spans="1:7" ht="26" x14ac:dyDescent="0.35">
      <c r="A31">
        <f>Template!$C$7</f>
        <v>0</v>
      </c>
      <c r="B31">
        <f>Template!$C$8</f>
        <v>0</v>
      </c>
      <c r="C31" s="32" t="s">
        <v>33</v>
      </c>
      <c r="D31" s="32" t="s">
        <v>8</v>
      </c>
      <c r="E31" s="32" t="s">
        <v>13</v>
      </c>
      <c r="F31" s="34">
        <f>Template!I19</f>
        <v>0</v>
      </c>
    </row>
    <row r="32" spans="1:7" ht="26" x14ac:dyDescent="0.35">
      <c r="A32">
        <f>Template!$C$7</f>
        <v>0</v>
      </c>
      <c r="B32">
        <f>Template!$C$8</f>
        <v>0</v>
      </c>
      <c r="C32" s="32" t="s">
        <v>33</v>
      </c>
      <c r="D32" s="32" t="s">
        <v>8</v>
      </c>
      <c r="E32" s="32" t="s">
        <v>14</v>
      </c>
      <c r="F32" s="34">
        <f>Template!J19</f>
        <v>0.15</v>
      </c>
    </row>
    <row r="33" spans="1:7" ht="26" x14ac:dyDescent="0.35">
      <c r="A33">
        <f>Template!$C$7</f>
        <v>0</v>
      </c>
      <c r="B33">
        <f>Template!$C$8</f>
        <v>0</v>
      </c>
      <c r="C33" s="32" t="s">
        <v>33</v>
      </c>
      <c r="D33" s="32" t="s">
        <v>257</v>
      </c>
      <c r="E33" s="32" t="s">
        <v>15</v>
      </c>
      <c r="F33" s="34">
        <f>Template!K19</f>
        <v>1</v>
      </c>
    </row>
    <row r="34" spans="1:7" ht="26" x14ac:dyDescent="0.35">
      <c r="A34">
        <f>Template!$C$7</f>
        <v>0</v>
      </c>
      <c r="B34">
        <f>Template!$C$8</f>
        <v>0</v>
      </c>
      <c r="C34" s="32" t="s">
        <v>33</v>
      </c>
      <c r="D34" s="32" t="s">
        <v>257</v>
      </c>
      <c r="E34" s="32" t="s">
        <v>16</v>
      </c>
      <c r="F34">
        <f>Template!L19</f>
        <v>10</v>
      </c>
    </row>
    <row r="35" spans="1:7" ht="26" x14ac:dyDescent="0.35">
      <c r="A35">
        <f>Template!$C$7</f>
        <v>0</v>
      </c>
      <c r="B35">
        <f>Template!$C$8</f>
        <v>0</v>
      </c>
      <c r="C35" s="32" t="s">
        <v>33</v>
      </c>
      <c r="D35" s="32" t="s">
        <v>257</v>
      </c>
      <c r="E35" s="32" t="s">
        <v>17</v>
      </c>
      <c r="F35" t="str">
        <f>Template!M19</f>
        <v xml:space="preserve"> (of total of 10)</v>
      </c>
    </row>
    <row r="36" spans="1:7" ht="26" x14ac:dyDescent="0.35">
      <c r="A36">
        <f>Template!$C$7</f>
        <v>0</v>
      </c>
      <c r="B36">
        <f>Template!$C$8</f>
        <v>0</v>
      </c>
      <c r="C36" s="32" t="s">
        <v>33</v>
      </c>
      <c r="D36" s="32" t="s">
        <v>257</v>
      </c>
      <c r="E36" s="32" t="s">
        <v>18</v>
      </c>
      <c r="F36" s="35">
        <f>Template!N19</f>
        <v>0.70000000000000007</v>
      </c>
    </row>
    <row r="37" spans="1:7" ht="26" x14ac:dyDescent="0.35">
      <c r="A37">
        <f>Template!$C$7</f>
        <v>0</v>
      </c>
      <c r="B37">
        <f>Template!$C$8</f>
        <v>0</v>
      </c>
      <c r="C37" s="32" t="s">
        <v>33</v>
      </c>
      <c r="D37" s="32" t="s">
        <v>257</v>
      </c>
      <c r="E37" s="32" t="s">
        <v>19</v>
      </c>
      <c r="F37" s="35">
        <f>Template!O19</f>
        <v>0.70000000000000007</v>
      </c>
    </row>
    <row r="38" spans="1:7" ht="26" x14ac:dyDescent="0.35">
      <c r="A38">
        <f>Template!$C$7</f>
        <v>0</v>
      </c>
      <c r="B38">
        <f>Template!$C$8</f>
        <v>0</v>
      </c>
      <c r="C38" s="32" t="s">
        <v>33</v>
      </c>
      <c r="D38" s="32" t="s">
        <v>257</v>
      </c>
      <c r="E38" s="32" t="s">
        <v>20</v>
      </c>
      <c r="F38" s="36">
        <f>Template!P19</f>
        <v>0</v>
      </c>
    </row>
    <row r="39" spans="1:7" ht="26" x14ac:dyDescent="0.35">
      <c r="A39">
        <f>Template!$C$7</f>
        <v>0</v>
      </c>
      <c r="B39">
        <f>Template!$C$8</f>
        <v>0</v>
      </c>
      <c r="C39" s="32" t="s">
        <v>33</v>
      </c>
      <c r="D39" s="32" t="s">
        <v>257</v>
      </c>
      <c r="E39" s="32" t="s">
        <v>21</v>
      </c>
      <c r="F39" s="35">
        <f>Template!Q19</f>
        <v>0</v>
      </c>
    </row>
    <row r="40" spans="1:7" ht="58" x14ac:dyDescent="0.35">
      <c r="A40">
        <f>Template!$C$7</f>
        <v>0</v>
      </c>
      <c r="B40">
        <f>Template!$C$8</f>
        <v>0</v>
      </c>
      <c r="C40" s="32" t="s">
        <v>37</v>
      </c>
      <c r="D40" s="32" t="s">
        <v>7</v>
      </c>
      <c r="E40" s="32" t="s">
        <v>9</v>
      </c>
      <c r="F40">
        <f>Template!E21</f>
        <v>0</v>
      </c>
      <c r="G40" s="31" t="str">
        <f>Template!C21</f>
        <v>Number of service users who have been referred to weight management services following an NHS Health Check</v>
      </c>
    </row>
    <row r="41" spans="1:7" ht="58" x14ac:dyDescent="0.35">
      <c r="A41">
        <f>Template!$C$7</f>
        <v>0</v>
      </c>
      <c r="B41">
        <f>Template!$C$8</f>
        <v>0</v>
      </c>
      <c r="C41" s="32" t="s">
        <v>37</v>
      </c>
      <c r="D41" s="32" t="s">
        <v>7</v>
      </c>
      <c r="E41" s="32" t="s">
        <v>10</v>
      </c>
      <c r="F41">
        <f>Template!F21</f>
        <v>0</v>
      </c>
      <c r="G41" s="31" t="str">
        <f>Template!D21</f>
        <v>Number of completed Health Checks where the service user is eligible for a Tier 2 weight management service</v>
      </c>
    </row>
    <row r="42" spans="1:7" x14ac:dyDescent="0.35">
      <c r="A42">
        <f>Template!$C$7</f>
        <v>0</v>
      </c>
      <c r="B42">
        <f>Template!$C$8</f>
        <v>0</v>
      </c>
      <c r="C42" s="32" t="s">
        <v>37</v>
      </c>
      <c r="D42" s="32" t="s">
        <v>7</v>
      </c>
      <c r="E42" s="32" t="s">
        <v>57</v>
      </c>
      <c r="F42" s="34" t="str">
        <f>Template!G21</f>
        <v/>
      </c>
    </row>
    <row r="43" spans="1:7" x14ac:dyDescent="0.35">
      <c r="A43">
        <f>Template!$C$7</f>
        <v>0</v>
      </c>
      <c r="B43">
        <f>Template!$C$8</f>
        <v>0</v>
      </c>
      <c r="C43" s="32" t="s">
        <v>37</v>
      </c>
      <c r="D43" s="32" t="s">
        <v>8</v>
      </c>
      <c r="E43" s="32" t="s">
        <v>12</v>
      </c>
      <c r="F43">
        <f>Template!H21</f>
        <v>12</v>
      </c>
    </row>
    <row r="44" spans="1:7" x14ac:dyDescent="0.35">
      <c r="A44">
        <f>Template!$C$7</f>
        <v>0</v>
      </c>
      <c r="B44">
        <f>Template!$C$8</f>
        <v>0</v>
      </c>
      <c r="C44" s="32" t="s">
        <v>37</v>
      </c>
      <c r="D44" s="32" t="s">
        <v>8</v>
      </c>
      <c r="E44" s="32" t="s">
        <v>13</v>
      </c>
      <c r="F44" s="34">
        <f>Template!I21</f>
        <v>0.2</v>
      </c>
    </row>
    <row r="45" spans="1:7" x14ac:dyDescent="0.35">
      <c r="A45">
        <f>Template!$C$7</f>
        <v>0</v>
      </c>
      <c r="B45">
        <f>Template!$C$8</f>
        <v>0</v>
      </c>
      <c r="C45" s="32" t="s">
        <v>37</v>
      </c>
      <c r="D45" s="32" t="s">
        <v>8</v>
      </c>
      <c r="E45" s="32" t="s">
        <v>14</v>
      </c>
      <c r="F45" s="34">
        <f>Template!J21</f>
        <v>0.5</v>
      </c>
    </row>
    <row r="46" spans="1:7" x14ac:dyDescent="0.35">
      <c r="A46">
        <f>Template!$C$7</f>
        <v>0</v>
      </c>
      <c r="B46">
        <f>Template!$C$8</f>
        <v>0</v>
      </c>
      <c r="C46" s="32" t="s">
        <v>37</v>
      </c>
      <c r="D46" s="32" t="s">
        <v>257</v>
      </c>
      <c r="E46" s="32" t="s">
        <v>15</v>
      </c>
      <c r="F46" s="34">
        <f>Template!K21</f>
        <v>1</v>
      </c>
    </row>
    <row r="47" spans="1:7" x14ac:dyDescent="0.35">
      <c r="A47">
        <f>Template!$C$7</f>
        <v>0</v>
      </c>
      <c r="B47">
        <f>Template!$C$8</f>
        <v>0</v>
      </c>
      <c r="C47" s="32" t="s">
        <v>37</v>
      </c>
      <c r="D47" s="32" t="s">
        <v>257</v>
      </c>
      <c r="E47" s="32" t="s">
        <v>16</v>
      </c>
      <c r="F47">
        <f>Template!L21</f>
        <v>12</v>
      </c>
    </row>
    <row r="48" spans="1:7" x14ac:dyDescent="0.35">
      <c r="A48">
        <f>Template!$C$7</f>
        <v>0</v>
      </c>
      <c r="B48">
        <f>Template!$C$8</f>
        <v>0</v>
      </c>
      <c r="C48" s="32" t="s">
        <v>37</v>
      </c>
      <c r="D48" s="32" t="s">
        <v>257</v>
      </c>
      <c r="E48" s="32" t="s">
        <v>17</v>
      </c>
      <c r="F48" t="str">
        <f>Template!M21</f>
        <v xml:space="preserve"> (of total of 12)</v>
      </c>
    </row>
    <row r="49" spans="1:7" x14ac:dyDescent="0.35">
      <c r="A49">
        <f>Template!$C$7</f>
        <v>0</v>
      </c>
      <c r="B49">
        <f>Template!$C$8</f>
        <v>0</v>
      </c>
      <c r="C49" s="32" t="s">
        <v>37</v>
      </c>
      <c r="D49" s="32" t="s">
        <v>257</v>
      </c>
      <c r="E49" s="32" t="s">
        <v>18</v>
      </c>
      <c r="F49" s="35">
        <f>Template!N21</f>
        <v>0.84</v>
      </c>
    </row>
    <row r="50" spans="1:7" x14ac:dyDescent="0.35">
      <c r="A50">
        <f>Template!$C$7</f>
        <v>0</v>
      </c>
      <c r="B50">
        <f>Template!$C$8</f>
        <v>0</v>
      </c>
      <c r="C50" s="32" t="s">
        <v>37</v>
      </c>
      <c r="D50" s="32" t="s">
        <v>257</v>
      </c>
      <c r="E50" s="32" t="s">
        <v>19</v>
      </c>
      <c r="F50" s="35">
        <f>Template!O21</f>
        <v>0.84</v>
      </c>
    </row>
    <row r="51" spans="1:7" x14ac:dyDescent="0.35">
      <c r="A51">
        <f>Template!$C$7</f>
        <v>0</v>
      </c>
      <c r="B51">
        <f>Template!$C$8</f>
        <v>0</v>
      </c>
      <c r="C51" s="32" t="s">
        <v>37</v>
      </c>
      <c r="D51" s="32" t="s">
        <v>257</v>
      </c>
      <c r="E51" s="32" t="s">
        <v>20</v>
      </c>
      <c r="F51" s="36">
        <f>Template!P21</f>
        <v>0</v>
      </c>
    </row>
    <row r="52" spans="1:7" x14ac:dyDescent="0.35">
      <c r="A52">
        <f>Template!$C$7</f>
        <v>0</v>
      </c>
      <c r="B52">
        <f>Template!$C$8</f>
        <v>0</v>
      </c>
      <c r="C52" s="32" t="s">
        <v>37</v>
      </c>
      <c r="D52" s="32" t="s">
        <v>257</v>
      </c>
      <c r="E52" s="32" t="s">
        <v>21</v>
      </c>
      <c r="F52" s="35">
        <f>Template!Q21</f>
        <v>0</v>
      </c>
    </row>
    <row r="53" spans="1:7" ht="58" x14ac:dyDescent="0.35">
      <c r="A53">
        <f>Template!$C$7</f>
        <v>0</v>
      </c>
      <c r="B53">
        <f>Template!$C$8</f>
        <v>0</v>
      </c>
      <c r="C53" s="32" t="s">
        <v>41</v>
      </c>
      <c r="D53" s="32" t="s">
        <v>7</v>
      </c>
      <c r="E53" s="32" t="s">
        <v>9</v>
      </c>
      <c r="F53">
        <f>Template!E22</f>
        <v>0</v>
      </c>
      <c r="G53" s="31" t="str">
        <f>Template!C22</f>
        <v>Number of service users who have been referred to smoking cessation services following an NHS Health Check</v>
      </c>
    </row>
    <row r="54" spans="1:7" ht="43.5" x14ac:dyDescent="0.35">
      <c r="A54">
        <f>Template!$C$7</f>
        <v>0</v>
      </c>
      <c r="B54">
        <f>Template!$C$8</f>
        <v>0</v>
      </c>
      <c r="C54" s="32" t="s">
        <v>41</v>
      </c>
      <c r="D54" s="32" t="s">
        <v>7</v>
      </c>
      <c r="E54" s="32" t="s">
        <v>10</v>
      </c>
      <c r="F54">
        <f>Template!F22</f>
        <v>0</v>
      </c>
      <c r="G54" s="31" t="str">
        <f>Template!D22</f>
        <v>Number of completed NHS Health Checks where the service user smokes</v>
      </c>
    </row>
    <row r="55" spans="1:7" x14ac:dyDescent="0.35">
      <c r="A55">
        <f>Template!$C$7</f>
        <v>0</v>
      </c>
      <c r="B55">
        <f>Template!$C$8</f>
        <v>0</v>
      </c>
      <c r="C55" s="32" t="s">
        <v>41</v>
      </c>
      <c r="D55" s="32" t="s">
        <v>7</v>
      </c>
      <c r="E55" s="32" t="s">
        <v>57</v>
      </c>
      <c r="F55" s="34" t="str">
        <f>Template!G22</f>
        <v/>
      </c>
    </row>
    <row r="56" spans="1:7" x14ac:dyDescent="0.35">
      <c r="A56">
        <f>Template!$C$7</f>
        <v>0</v>
      </c>
      <c r="B56">
        <f>Template!$C$8</f>
        <v>0</v>
      </c>
      <c r="C56" s="32" t="s">
        <v>41</v>
      </c>
      <c r="D56" s="32" t="s">
        <v>8</v>
      </c>
      <c r="E56" s="32" t="s">
        <v>12</v>
      </c>
      <c r="F56">
        <f>Template!H22</f>
        <v>12</v>
      </c>
    </row>
    <row r="57" spans="1:7" x14ac:dyDescent="0.35">
      <c r="A57">
        <f>Template!$C$7</f>
        <v>0</v>
      </c>
      <c r="B57">
        <f>Template!$C$8</f>
        <v>0</v>
      </c>
      <c r="C57" s="32" t="s">
        <v>41</v>
      </c>
      <c r="D57" s="32" t="s">
        <v>8</v>
      </c>
      <c r="E57" s="32" t="s">
        <v>13</v>
      </c>
      <c r="F57" s="34">
        <f>Template!I22</f>
        <v>0.1</v>
      </c>
    </row>
    <row r="58" spans="1:7" x14ac:dyDescent="0.35">
      <c r="A58">
        <f>Template!$C$7</f>
        <v>0</v>
      </c>
      <c r="B58">
        <f>Template!$C$8</f>
        <v>0</v>
      </c>
      <c r="C58" s="32" t="s">
        <v>41</v>
      </c>
      <c r="D58" s="32" t="s">
        <v>8</v>
      </c>
      <c r="E58" s="32" t="s">
        <v>14</v>
      </c>
      <c r="F58" s="34">
        <f>Template!J22</f>
        <v>0.5</v>
      </c>
    </row>
    <row r="59" spans="1:7" x14ac:dyDescent="0.35">
      <c r="A59">
        <f>Template!$C$7</f>
        <v>0</v>
      </c>
      <c r="B59">
        <f>Template!$C$8</f>
        <v>0</v>
      </c>
      <c r="C59" s="32" t="s">
        <v>41</v>
      </c>
      <c r="D59" s="32" t="s">
        <v>257</v>
      </c>
      <c r="E59" s="32" t="s">
        <v>15</v>
      </c>
      <c r="F59" s="34">
        <f>Template!K22</f>
        <v>1</v>
      </c>
    </row>
    <row r="60" spans="1:7" x14ac:dyDescent="0.35">
      <c r="A60">
        <f>Template!$C$7</f>
        <v>0</v>
      </c>
      <c r="B60">
        <f>Template!$C$8</f>
        <v>0</v>
      </c>
      <c r="C60" s="32" t="s">
        <v>41</v>
      </c>
      <c r="D60" s="32" t="s">
        <v>257</v>
      </c>
      <c r="E60" s="32" t="s">
        <v>16</v>
      </c>
      <c r="F60">
        <f>Template!L22</f>
        <v>12</v>
      </c>
    </row>
    <row r="61" spans="1:7" x14ac:dyDescent="0.35">
      <c r="A61">
        <f>Template!$C$7</f>
        <v>0</v>
      </c>
      <c r="B61">
        <f>Template!$C$8</f>
        <v>0</v>
      </c>
      <c r="C61" s="32" t="s">
        <v>41</v>
      </c>
      <c r="D61" s="32" t="s">
        <v>257</v>
      </c>
      <c r="E61" s="32" t="s">
        <v>17</v>
      </c>
      <c r="F61" t="str">
        <f>Template!M22</f>
        <v>(of total of 12)</v>
      </c>
    </row>
    <row r="62" spans="1:7" x14ac:dyDescent="0.35">
      <c r="A62">
        <f>Template!$C$7</f>
        <v>0</v>
      </c>
      <c r="B62">
        <f>Template!$C$8</f>
        <v>0</v>
      </c>
      <c r="C62" s="32" t="s">
        <v>41</v>
      </c>
      <c r="D62" s="32" t="s">
        <v>257</v>
      </c>
      <c r="E62" s="32" t="s">
        <v>18</v>
      </c>
      <c r="F62" s="35">
        <f>Template!N22</f>
        <v>0.84</v>
      </c>
    </row>
    <row r="63" spans="1:7" x14ac:dyDescent="0.35">
      <c r="A63">
        <f>Template!$C$7</f>
        <v>0</v>
      </c>
      <c r="B63">
        <f>Template!$C$8</f>
        <v>0</v>
      </c>
      <c r="C63" s="32" t="s">
        <v>41</v>
      </c>
      <c r="D63" s="32" t="s">
        <v>257</v>
      </c>
      <c r="E63" s="32" t="s">
        <v>19</v>
      </c>
      <c r="F63" s="35">
        <f>Template!O22</f>
        <v>0.84</v>
      </c>
    </row>
    <row r="64" spans="1:7" x14ac:dyDescent="0.35">
      <c r="A64">
        <f>Template!$C$7</f>
        <v>0</v>
      </c>
      <c r="B64">
        <f>Template!$C$8</f>
        <v>0</v>
      </c>
      <c r="C64" s="32" t="s">
        <v>41</v>
      </c>
      <c r="D64" s="32" t="s">
        <v>257</v>
      </c>
      <c r="E64" s="32" t="s">
        <v>20</v>
      </c>
      <c r="F64" s="36">
        <f>Template!P22</f>
        <v>0</v>
      </c>
    </row>
    <row r="65" spans="1:7" x14ac:dyDescent="0.35">
      <c r="A65">
        <f>Template!$C$7</f>
        <v>0</v>
      </c>
      <c r="B65">
        <f>Template!$C$8</f>
        <v>0</v>
      </c>
      <c r="C65" s="32" t="s">
        <v>41</v>
      </c>
      <c r="D65" s="32" t="s">
        <v>257</v>
      </c>
      <c r="E65" s="32" t="s">
        <v>21</v>
      </c>
      <c r="F65" s="35">
        <f>Template!Q22</f>
        <v>0</v>
      </c>
    </row>
    <row r="66" spans="1:7" ht="29" x14ac:dyDescent="0.35">
      <c r="A66">
        <f>Template!$C$7</f>
        <v>0</v>
      </c>
      <c r="B66">
        <f>Template!$C$8</f>
        <v>0</v>
      </c>
      <c r="C66" s="32" t="s">
        <v>45</v>
      </c>
      <c r="D66" s="32" t="s">
        <v>7</v>
      </c>
      <c r="E66" s="32" t="s">
        <v>9</v>
      </c>
      <c r="F66">
        <f>Template!E23</f>
        <v>0</v>
      </c>
      <c r="G66" s="31" t="str">
        <f>Template!C23</f>
        <v>Number of completed Health Checks</v>
      </c>
    </row>
    <row r="67" spans="1:7" ht="29" x14ac:dyDescent="0.35">
      <c r="A67">
        <f>Template!$C$7</f>
        <v>0</v>
      </c>
      <c r="B67">
        <f>Template!$C$8</f>
        <v>0</v>
      </c>
      <c r="C67" s="32" t="s">
        <v>45</v>
      </c>
      <c r="D67" s="32" t="s">
        <v>7</v>
      </c>
      <c r="E67" s="32" t="s">
        <v>10</v>
      </c>
      <c r="F67">
        <f>Template!F23</f>
        <v>0</v>
      </c>
      <c r="G67" s="31" t="str">
        <f>Template!D23</f>
        <v xml:space="preserve">Number of individuals receiving one or more   invitations </v>
      </c>
    </row>
    <row r="68" spans="1:7" x14ac:dyDescent="0.35">
      <c r="A68">
        <f>Template!$C$7</f>
        <v>0</v>
      </c>
      <c r="B68">
        <f>Template!$C$8</f>
        <v>0</v>
      </c>
      <c r="C68" s="32" t="s">
        <v>45</v>
      </c>
      <c r="D68" s="32" t="s">
        <v>7</v>
      </c>
      <c r="E68" s="32" t="s">
        <v>57</v>
      </c>
      <c r="F68" s="34" t="str">
        <f>Template!G23</f>
        <v/>
      </c>
    </row>
    <row r="69" spans="1:7" x14ac:dyDescent="0.35">
      <c r="A69">
        <f>Template!$C$7</f>
        <v>0</v>
      </c>
      <c r="B69">
        <f>Template!$C$8</f>
        <v>0</v>
      </c>
      <c r="C69" s="32" t="s">
        <v>45</v>
      </c>
      <c r="D69" s="32" t="s">
        <v>8</v>
      </c>
      <c r="E69" s="32" t="s">
        <v>12</v>
      </c>
      <c r="F69">
        <f>Template!H23</f>
        <v>24</v>
      </c>
    </row>
    <row r="70" spans="1:7" x14ac:dyDescent="0.35">
      <c r="A70">
        <f>Template!$C$7</f>
        <v>0</v>
      </c>
      <c r="B70">
        <f>Template!$C$8</f>
        <v>0</v>
      </c>
      <c r="C70" s="32" t="s">
        <v>45</v>
      </c>
      <c r="D70" s="32" t="s">
        <v>8</v>
      </c>
      <c r="E70" s="32" t="s">
        <v>13</v>
      </c>
      <c r="F70" s="34">
        <f>Template!I23</f>
        <v>0.3</v>
      </c>
    </row>
    <row r="71" spans="1:7" x14ac:dyDescent="0.35">
      <c r="A71">
        <f>Template!$C$7</f>
        <v>0</v>
      </c>
      <c r="B71">
        <f>Template!$C$8</f>
        <v>0</v>
      </c>
      <c r="C71" s="32" t="s">
        <v>45</v>
      </c>
      <c r="D71" s="32" t="s">
        <v>8</v>
      </c>
      <c r="E71" s="32" t="s">
        <v>14</v>
      </c>
      <c r="F71" s="34">
        <f>Template!J23</f>
        <v>0.6</v>
      </c>
    </row>
    <row r="72" spans="1:7" x14ac:dyDescent="0.35">
      <c r="A72">
        <f>Template!$C$7</f>
        <v>0</v>
      </c>
      <c r="B72">
        <f>Template!$C$8</f>
        <v>0</v>
      </c>
      <c r="C72" s="32" t="s">
        <v>45</v>
      </c>
      <c r="D72" s="32" t="s">
        <v>257</v>
      </c>
      <c r="E72" s="32" t="s">
        <v>15</v>
      </c>
      <c r="F72" s="34">
        <f>Template!K23</f>
        <v>1</v>
      </c>
    </row>
    <row r="73" spans="1:7" x14ac:dyDescent="0.35">
      <c r="A73">
        <f>Template!$C$7</f>
        <v>0</v>
      </c>
      <c r="B73">
        <f>Template!$C$8</f>
        <v>0</v>
      </c>
      <c r="C73" s="32" t="s">
        <v>45</v>
      </c>
      <c r="D73" s="32" t="s">
        <v>257</v>
      </c>
      <c r="E73" s="32" t="s">
        <v>16</v>
      </c>
      <c r="F73">
        <f>Template!L23</f>
        <v>24</v>
      </c>
    </row>
    <row r="74" spans="1:7" x14ac:dyDescent="0.35">
      <c r="A74">
        <f>Template!$C$7</f>
        <v>0</v>
      </c>
      <c r="B74">
        <f>Template!$C$8</f>
        <v>0</v>
      </c>
      <c r="C74" s="32" t="s">
        <v>45</v>
      </c>
      <c r="D74" s="32" t="s">
        <v>257</v>
      </c>
      <c r="E74" s="32" t="s">
        <v>17</v>
      </c>
      <c r="F74" t="str">
        <f>Template!M23</f>
        <v>(of total of 24)</v>
      </c>
    </row>
    <row r="75" spans="1:7" x14ac:dyDescent="0.35">
      <c r="A75">
        <f>Template!$C$7</f>
        <v>0</v>
      </c>
      <c r="B75">
        <f>Template!$C$8</f>
        <v>0</v>
      </c>
      <c r="C75" s="32" t="s">
        <v>45</v>
      </c>
      <c r="D75" s="32" t="s">
        <v>257</v>
      </c>
      <c r="E75" s="32" t="s">
        <v>18</v>
      </c>
      <c r="F75" s="35">
        <f>Template!N23</f>
        <v>1.68</v>
      </c>
    </row>
    <row r="76" spans="1:7" x14ac:dyDescent="0.35">
      <c r="A76">
        <f>Template!$C$7</f>
        <v>0</v>
      </c>
      <c r="B76">
        <f>Template!$C$8</f>
        <v>0</v>
      </c>
      <c r="C76" s="32" t="s">
        <v>45</v>
      </c>
      <c r="D76" s="32" t="s">
        <v>257</v>
      </c>
      <c r="E76" s="32" t="s">
        <v>19</v>
      </c>
      <c r="F76" s="35">
        <f>Template!O23</f>
        <v>1.68</v>
      </c>
    </row>
    <row r="77" spans="1:7" x14ac:dyDescent="0.35">
      <c r="A77">
        <f>Template!$C$7</f>
        <v>0</v>
      </c>
      <c r="B77">
        <f>Template!$C$8</f>
        <v>0</v>
      </c>
      <c r="C77" s="32" t="s">
        <v>45</v>
      </c>
      <c r="D77" s="32" t="s">
        <v>257</v>
      </c>
      <c r="E77" s="32" t="s">
        <v>20</v>
      </c>
      <c r="F77" s="36">
        <f>Template!P23</f>
        <v>0</v>
      </c>
    </row>
    <row r="78" spans="1:7" x14ac:dyDescent="0.35">
      <c r="A78">
        <f>Template!$C$7</f>
        <v>0</v>
      </c>
      <c r="B78">
        <f>Template!$C$8</f>
        <v>0</v>
      </c>
      <c r="C78" s="32" t="s">
        <v>45</v>
      </c>
      <c r="D78" s="32" t="s">
        <v>257</v>
      </c>
      <c r="E78" s="32" t="s">
        <v>21</v>
      </c>
      <c r="F78" s="35">
        <f>Template!Q23</f>
        <v>0</v>
      </c>
    </row>
    <row r="79" spans="1:7" ht="26" x14ac:dyDescent="0.35">
      <c r="A79">
        <f>Template!$C$7</f>
        <v>0</v>
      </c>
      <c r="B79">
        <f>Template!$C$8</f>
        <v>0</v>
      </c>
      <c r="C79" s="32" t="s">
        <v>266</v>
      </c>
      <c r="D79" s="32" t="s">
        <v>7</v>
      </c>
      <c r="E79" s="32" t="s">
        <v>9</v>
      </c>
    </row>
    <row r="80" spans="1:7" ht="26" x14ac:dyDescent="0.35">
      <c r="A80">
        <f>Template!$C$7</f>
        <v>0</v>
      </c>
      <c r="B80">
        <f>Template!$C$8</f>
        <v>0</v>
      </c>
      <c r="C80" s="32" t="s">
        <v>266</v>
      </c>
      <c r="D80" s="32" t="s">
        <v>7</v>
      </c>
      <c r="E80" s="32" t="s">
        <v>10</v>
      </c>
      <c r="F80" s="34" t="str">
        <f>Template!E25</f>
        <v>-</v>
      </c>
    </row>
    <row r="81" spans="1:6" ht="26" x14ac:dyDescent="0.35">
      <c r="A81">
        <f>Template!$C$7</f>
        <v>0</v>
      </c>
      <c r="B81">
        <f>Template!$C$8</f>
        <v>0</v>
      </c>
      <c r="C81" s="32" t="s">
        <v>266</v>
      </c>
      <c r="D81" s="32" t="s">
        <v>7</v>
      </c>
      <c r="E81" s="32" t="s">
        <v>57</v>
      </c>
      <c r="F81" s="34">
        <f>Template!G25</f>
        <v>0</v>
      </c>
    </row>
    <row r="82" spans="1:6" ht="26" x14ac:dyDescent="0.35">
      <c r="A82">
        <f>Template!$C$7</f>
        <v>0</v>
      </c>
      <c r="B82">
        <f>Template!$C$8</f>
        <v>0</v>
      </c>
      <c r="C82" s="32" t="s">
        <v>266</v>
      </c>
      <c r="D82" s="32" t="s">
        <v>8</v>
      </c>
      <c r="E82" s="32" t="s">
        <v>12</v>
      </c>
      <c r="F82">
        <f>Template!H25</f>
        <v>0</v>
      </c>
    </row>
    <row r="83" spans="1:6" ht="26" x14ac:dyDescent="0.35">
      <c r="A83">
        <f>Template!$C$7</f>
        <v>0</v>
      </c>
      <c r="B83">
        <f>Template!$C$8</f>
        <v>0</v>
      </c>
      <c r="C83" s="32" t="s">
        <v>266</v>
      </c>
      <c r="D83" s="32" t="s">
        <v>8</v>
      </c>
      <c r="E83" s="32" t="s">
        <v>13</v>
      </c>
      <c r="F83" s="34">
        <f>Template!I25</f>
        <v>0</v>
      </c>
    </row>
    <row r="84" spans="1:6" ht="26" x14ac:dyDescent="0.35">
      <c r="A84">
        <f>Template!$C$7</f>
        <v>0</v>
      </c>
      <c r="B84">
        <f>Template!$C$8</f>
        <v>0</v>
      </c>
      <c r="C84" s="32" t="s">
        <v>266</v>
      </c>
      <c r="D84" s="32" t="s">
        <v>8</v>
      </c>
      <c r="E84" s="32" t="s">
        <v>14</v>
      </c>
      <c r="F84" s="34">
        <f>Template!J25</f>
        <v>0</v>
      </c>
    </row>
    <row r="85" spans="1:6" ht="26" x14ac:dyDescent="0.35">
      <c r="A85">
        <f>Template!$C$7</f>
        <v>0</v>
      </c>
      <c r="B85">
        <f>Template!$C$8</f>
        <v>0</v>
      </c>
      <c r="C85" s="32" t="s">
        <v>266</v>
      </c>
      <c r="D85" s="32" t="s">
        <v>257</v>
      </c>
      <c r="E85" s="32" t="s">
        <v>15</v>
      </c>
      <c r="F85" s="34" t="str">
        <f>Template!K25</f>
        <v>0%</v>
      </c>
    </row>
    <row r="86" spans="1:6" ht="26" x14ac:dyDescent="0.35">
      <c r="A86">
        <f>Template!$C$7</f>
        <v>0</v>
      </c>
      <c r="B86">
        <f>Template!$C$8</f>
        <v>0</v>
      </c>
      <c r="C86" s="32" t="s">
        <v>266</v>
      </c>
      <c r="D86" s="32" t="s">
        <v>257</v>
      </c>
      <c r="E86" s="32" t="s">
        <v>16</v>
      </c>
      <c r="F86">
        <f>Template!L25</f>
        <v>0</v>
      </c>
    </row>
    <row r="87" spans="1:6" ht="26" x14ac:dyDescent="0.35">
      <c r="A87">
        <f>Template!$C$7</f>
        <v>0</v>
      </c>
      <c r="B87">
        <f>Template!$C$8</f>
        <v>0</v>
      </c>
      <c r="C87" s="32" t="s">
        <v>266</v>
      </c>
      <c r="D87" s="32" t="s">
        <v>257</v>
      </c>
      <c r="E87" s="32" t="s">
        <v>17</v>
      </c>
      <c r="F87" t="str">
        <f>Template!M25</f>
        <v>(total of 16)</v>
      </c>
    </row>
    <row r="88" spans="1:6" ht="26" x14ac:dyDescent="0.35">
      <c r="A88">
        <f>Template!$C$7</f>
        <v>0</v>
      </c>
      <c r="B88">
        <f>Template!$C$8</f>
        <v>0</v>
      </c>
      <c r="C88" s="32" t="s">
        <v>266</v>
      </c>
      <c r="D88" s="32" t="s">
        <v>257</v>
      </c>
      <c r="E88" s="32" t="s">
        <v>18</v>
      </c>
      <c r="F88" s="35">
        <f>Template!N25</f>
        <v>1.1200000000000001</v>
      </c>
    </row>
    <row r="89" spans="1:6" ht="26" x14ac:dyDescent="0.35">
      <c r="A89">
        <f>Template!$C$7</f>
        <v>0</v>
      </c>
      <c r="B89">
        <f>Template!$C$8</f>
        <v>0</v>
      </c>
      <c r="C89" s="32" t="s">
        <v>266</v>
      </c>
      <c r="D89" s="32" t="s">
        <v>257</v>
      </c>
      <c r="E89" s="32" t="s">
        <v>19</v>
      </c>
      <c r="F89" s="35">
        <f>Template!O25</f>
        <v>0</v>
      </c>
    </row>
    <row r="90" spans="1:6" ht="26" x14ac:dyDescent="0.35">
      <c r="A90">
        <f>Template!$C$7</f>
        <v>0</v>
      </c>
      <c r="B90">
        <f>Template!$C$8</f>
        <v>0</v>
      </c>
      <c r="C90" s="32" t="s">
        <v>266</v>
      </c>
      <c r="D90" s="32" t="s">
        <v>257</v>
      </c>
      <c r="E90" s="32" t="s">
        <v>20</v>
      </c>
      <c r="F90" s="36">
        <f>Template!P25</f>
        <v>0</v>
      </c>
    </row>
    <row r="91" spans="1:6" ht="26" x14ac:dyDescent="0.35">
      <c r="A91">
        <f>Template!$C$7</f>
        <v>0</v>
      </c>
      <c r="B91">
        <f>Template!$C$8</f>
        <v>0</v>
      </c>
      <c r="C91" s="32" t="s">
        <v>266</v>
      </c>
      <c r="D91" s="32" t="s">
        <v>257</v>
      </c>
      <c r="E91" s="32" t="s">
        <v>21</v>
      </c>
      <c r="F91" s="35">
        <f>Template!Q25</f>
        <v>0</v>
      </c>
    </row>
  </sheetData>
  <autoFilter ref="A1:G91" xr:uid="{DC03866D-C84C-42F8-837B-29603FAFF24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9C3F0-1DCB-45EA-84A1-315A70642BDF}">
  <dimension ref="A1:C192"/>
  <sheetViews>
    <sheetView workbookViewId="0">
      <selection activeCell="C4" sqref="C4"/>
    </sheetView>
  </sheetViews>
  <sheetFormatPr defaultRowHeight="14.5" x14ac:dyDescent="0.35"/>
  <cols>
    <col min="1" max="1" width="10.08984375" bestFit="1" customWidth="1"/>
  </cols>
  <sheetData>
    <row r="1" spans="1:3" x14ac:dyDescent="0.35">
      <c r="A1" t="s">
        <v>250</v>
      </c>
      <c r="B1" t="s">
        <v>251</v>
      </c>
      <c r="C1" t="s">
        <v>267</v>
      </c>
    </row>
    <row r="2" spans="1:3" x14ac:dyDescent="0.35">
      <c r="A2" t="s">
        <v>184</v>
      </c>
      <c r="B2" t="s">
        <v>252</v>
      </c>
      <c r="C2" t="s">
        <v>25</v>
      </c>
    </row>
    <row r="3" spans="1:3" x14ac:dyDescent="0.35">
      <c r="A3" t="s">
        <v>202</v>
      </c>
      <c r="B3" t="s">
        <v>253</v>
      </c>
      <c r="C3" t="s">
        <v>270</v>
      </c>
    </row>
    <row r="4" spans="1:3" x14ac:dyDescent="0.35">
      <c r="A4" t="s">
        <v>222</v>
      </c>
      <c r="B4" t="s">
        <v>254</v>
      </c>
    </row>
    <row r="5" spans="1:3" x14ac:dyDescent="0.35">
      <c r="A5" t="s">
        <v>235</v>
      </c>
      <c r="B5" t="s">
        <v>255</v>
      </c>
    </row>
    <row r="6" spans="1:3" x14ac:dyDescent="0.35">
      <c r="A6" t="s">
        <v>231</v>
      </c>
    </row>
    <row r="7" spans="1:3" x14ac:dyDescent="0.35">
      <c r="A7" t="s">
        <v>223</v>
      </c>
    </row>
    <row r="8" spans="1:3" x14ac:dyDescent="0.35">
      <c r="A8" t="s">
        <v>245</v>
      </c>
    </row>
    <row r="9" spans="1:3" x14ac:dyDescent="0.35">
      <c r="A9" t="s">
        <v>187</v>
      </c>
    </row>
    <row r="10" spans="1:3" x14ac:dyDescent="0.35">
      <c r="A10" t="s">
        <v>197</v>
      </c>
    </row>
    <row r="11" spans="1:3" x14ac:dyDescent="0.35">
      <c r="A11" t="s">
        <v>210</v>
      </c>
    </row>
    <row r="12" spans="1:3" x14ac:dyDescent="0.35">
      <c r="A12" t="s">
        <v>216</v>
      </c>
    </row>
    <row r="13" spans="1:3" x14ac:dyDescent="0.35">
      <c r="A13" t="s">
        <v>201</v>
      </c>
    </row>
    <row r="14" spans="1:3" x14ac:dyDescent="0.35">
      <c r="A14" t="s">
        <v>77</v>
      </c>
    </row>
    <row r="15" spans="1:3" x14ac:dyDescent="0.35">
      <c r="A15" t="s">
        <v>107</v>
      </c>
    </row>
    <row r="16" spans="1:3" x14ac:dyDescent="0.35">
      <c r="A16" t="s">
        <v>127</v>
      </c>
    </row>
    <row r="17" spans="1:1" x14ac:dyDescent="0.35">
      <c r="A17" t="s">
        <v>87</v>
      </c>
    </row>
    <row r="18" spans="1:1" x14ac:dyDescent="0.35">
      <c r="A18" t="s">
        <v>93</v>
      </c>
    </row>
    <row r="19" spans="1:1" x14ac:dyDescent="0.35">
      <c r="A19" t="s">
        <v>150</v>
      </c>
    </row>
    <row r="20" spans="1:1" x14ac:dyDescent="0.35">
      <c r="A20" t="s">
        <v>123</v>
      </c>
    </row>
    <row r="21" spans="1:1" x14ac:dyDescent="0.35">
      <c r="A21" t="s">
        <v>205</v>
      </c>
    </row>
    <row r="22" spans="1:1" x14ac:dyDescent="0.35">
      <c r="A22" t="s">
        <v>141</v>
      </c>
    </row>
    <row r="23" spans="1:1" x14ac:dyDescent="0.35">
      <c r="A23" t="s">
        <v>148</v>
      </c>
    </row>
    <row r="24" spans="1:1" x14ac:dyDescent="0.35">
      <c r="A24" t="s">
        <v>142</v>
      </c>
    </row>
    <row r="25" spans="1:1" x14ac:dyDescent="0.35">
      <c r="A25" t="s">
        <v>153</v>
      </c>
    </row>
    <row r="26" spans="1:1" x14ac:dyDescent="0.35">
      <c r="A26" t="s">
        <v>65</v>
      </c>
    </row>
    <row r="27" spans="1:1" x14ac:dyDescent="0.35">
      <c r="A27" t="s">
        <v>170</v>
      </c>
    </row>
    <row r="28" spans="1:1" x14ac:dyDescent="0.35">
      <c r="A28" t="s">
        <v>165</v>
      </c>
    </row>
    <row r="29" spans="1:1" x14ac:dyDescent="0.35">
      <c r="A29" t="s">
        <v>131</v>
      </c>
    </row>
    <row r="30" spans="1:1" x14ac:dyDescent="0.35">
      <c r="A30" t="s">
        <v>81</v>
      </c>
    </row>
    <row r="31" spans="1:1" x14ac:dyDescent="0.35">
      <c r="A31" t="s">
        <v>80</v>
      </c>
    </row>
    <row r="32" spans="1:1" x14ac:dyDescent="0.35">
      <c r="A32" t="s">
        <v>99</v>
      </c>
    </row>
    <row r="33" spans="1:1" x14ac:dyDescent="0.35">
      <c r="A33" t="s">
        <v>176</v>
      </c>
    </row>
    <row r="34" spans="1:1" x14ac:dyDescent="0.35">
      <c r="A34" t="s">
        <v>134</v>
      </c>
    </row>
    <row r="35" spans="1:1" x14ac:dyDescent="0.35">
      <c r="A35" t="s">
        <v>172</v>
      </c>
    </row>
    <row r="36" spans="1:1" x14ac:dyDescent="0.35">
      <c r="A36" t="s">
        <v>126</v>
      </c>
    </row>
    <row r="37" spans="1:1" x14ac:dyDescent="0.35">
      <c r="A37" t="s">
        <v>171</v>
      </c>
    </row>
    <row r="38" spans="1:1" x14ac:dyDescent="0.35">
      <c r="A38" t="s">
        <v>68</v>
      </c>
    </row>
    <row r="39" spans="1:1" x14ac:dyDescent="0.35">
      <c r="A39" t="s">
        <v>239</v>
      </c>
    </row>
    <row r="40" spans="1:1" x14ac:dyDescent="0.35">
      <c r="A40" t="s">
        <v>138</v>
      </c>
    </row>
    <row r="41" spans="1:1" x14ac:dyDescent="0.35">
      <c r="A41" t="s">
        <v>70</v>
      </c>
    </row>
    <row r="42" spans="1:1" x14ac:dyDescent="0.35">
      <c r="A42" t="s">
        <v>60</v>
      </c>
    </row>
    <row r="43" spans="1:1" x14ac:dyDescent="0.35">
      <c r="A43" t="s">
        <v>125</v>
      </c>
    </row>
    <row r="44" spans="1:1" x14ac:dyDescent="0.35">
      <c r="A44" t="s">
        <v>73</v>
      </c>
    </row>
    <row r="45" spans="1:1" x14ac:dyDescent="0.35">
      <c r="A45" t="s">
        <v>158</v>
      </c>
    </row>
    <row r="46" spans="1:1" x14ac:dyDescent="0.35">
      <c r="A46" t="s">
        <v>117</v>
      </c>
    </row>
    <row r="47" spans="1:1" x14ac:dyDescent="0.35">
      <c r="A47" t="s">
        <v>84</v>
      </c>
    </row>
    <row r="48" spans="1:1" x14ac:dyDescent="0.35">
      <c r="A48" t="s">
        <v>121</v>
      </c>
    </row>
    <row r="49" spans="1:1" x14ac:dyDescent="0.35">
      <c r="A49" t="s">
        <v>69</v>
      </c>
    </row>
    <row r="50" spans="1:1" x14ac:dyDescent="0.35">
      <c r="A50" t="s">
        <v>237</v>
      </c>
    </row>
    <row r="51" spans="1:1" x14ac:dyDescent="0.35">
      <c r="A51" t="s">
        <v>246</v>
      </c>
    </row>
    <row r="52" spans="1:1" x14ac:dyDescent="0.35">
      <c r="A52" t="s">
        <v>79</v>
      </c>
    </row>
    <row r="53" spans="1:1" x14ac:dyDescent="0.35">
      <c r="A53" t="s">
        <v>140</v>
      </c>
    </row>
    <row r="54" spans="1:1" x14ac:dyDescent="0.35">
      <c r="A54" t="s">
        <v>96</v>
      </c>
    </row>
    <row r="55" spans="1:1" x14ac:dyDescent="0.35">
      <c r="A55" t="s">
        <v>62</v>
      </c>
    </row>
    <row r="56" spans="1:1" x14ac:dyDescent="0.35">
      <c r="A56" t="s">
        <v>82</v>
      </c>
    </row>
    <row r="57" spans="1:1" x14ac:dyDescent="0.35">
      <c r="A57" t="s">
        <v>180</v>
      </c>
    </row>
    <row r="58" spans="1:1" x14ac:dyDescent="0.35">
      <c r="A58" t="s">
        <v>86</v>
      </c>
    </row>
    <row r="59" spans="1:1" x14ac:dyDescent="0.35">
      <c r="A59" t="s">
        <v>163</v>
      </c>
    </row>
    <row r="60" spans="1:1" x14ac:dyDescent="0.35">
      <c r="A60" t="s">
        <v>136</v>
      </c>
    </row>
    <row r="61" spans="1:1" x14ac:dyDescent="0.35">
      <c r="A61" t="s">
        <v>130</v>
      </c>
    </row>
    <row r="62" spans="1:1" x14ac:dyDescent="0.35">
      <c r="A62" t="s">
        <v>159</v>
      </c>
    </row>
    <row r="63" spans="1:1" x14ac:dyDescent="0.35">
      <c r="A63" t="s">
        <v>78</v>
      </c>
    </row>
    <row r="64" spans="1:1" x14ac:dyDescent="0.35">
      <c r="A64" t="s">
        <v>143</v>
      </c>
    </row>
    <row r="65" spans="1:1" x14ac:dyDescent="0.35">
      <c r="A65" t="s">
        <v>156</v>
      </c>
    </row>
    <row r="66" spans="1:1" x14ac:dyDescent="0.35">
      <c r="A66" t="s">
        <v>100</v>
      </c>
    </row>
    <row r="67" spans="1:1" x14ac:dyDescent="0.35">
      <c r="A67" t="s">
        <v>61</v>
      </c>
    </row>
    <row r="68" spans="1:1" x14ac:dyDescent="0.35">
      <c r="A68" t="s">
        <v>146</v>
      </c>
    </row>
    <row r="69" spans="1:1" x14ac:dyDescent="0.35">
      <c r="A69" t="s">
        <v>145</v>
      </c>
    </row>
    <row r="70" spans="1:1" x14ac:dyDescent="0.35">
      <c r="A70" t="s">
        <v>227</v>
      </c>
    </row>
    <row r="71" spans="1:1" x14ac:dyDescent="0.35">
      <c r="A71" t="s">
        <v>155</v>
      </c>
    </row>
    <row r="72" spans="1:1" x14ac:dyDescent="0.35">
      <c r="A72" t="s">
        <v>137</v>
      </c>
    </row>
    <row r="73" spans="1:1" x14ac:dyDescent="0.35">
      <c r="A73" t="s">
        <v>144</v>
      </c>
    </row>
    <row r="74" spans="1:1" x14ac:dyDescent="0.35">
      <c r="A74" t="s">
        <v>98</v>
      </c>
    </row>
    <row r="75" spans="1:1" x14ac:dyDescent="0.35">
      <c r="A75" t="s">
        <v>208</v>
      </c>
    </row>
    <row r="76" spans="1:1" x14ac:dyDescent="0.35">
      <c r="A76" t="s">
        <v>113</v>
      </c>
    </row>
    <row r="77" spans="1:1" x14ac:dyDescent="0.35">
      <c r="A77" t="s">
        <v>67</v>
      </c>
    </row>
    <row r="78" spans="1:1" x14ac:dyDescent="0.35">
      <c r="A78" t="s">
        <v>162</v>
      </c>
    </row>
    <row r="79" spans="1:1" x14ac:dyDescent="0.35">
      <c r="A79" t="s">
        <v>91</v>
      </c>
    </row>
    <row r="80" spans="1:1" x14ac:dyDescent="0.35">
      <c r="A80" t="s">
        <v>182</v>
      </c>
    </row>
    <row r="81" spans="1:1" x14ac:dyDescent="0.35">
      <c r="A81" t="s">
        <v>115</v>
      </c>
    </row>
    <row r="82" spans="1:1" x14ac:dyDescent="0.35">
      <c r="A82" t="s">
        <v>63</v>
      </c>
    </row>
    <row r="83" spans="1:1" x14ac:dyDescent="0.35">
      <c r="A83" t="s">
        <v>64</v>
      </c>
    </row>
    <row r="84" spans="1:1" x14ac:dyDescent="0.35">
      <c r="A84" t="s">
        <v>211</v>
      </c>
    </row>
    <row r="85" spans="1:1" x14ac:dyDescent="0.35">
      <c r="A85" t="s">
        <v>124</v>
      </c>
    </row>
    <row r="86" spans="1:1" x14ac:dyDescent="0.35">
      <c r="A86" t="s">
        <v>118</v>
      </c>
    </row>
    <row r="87" spans="1:1" x14ac:dyDescent="0.35">
      <c r="A87" t="s">
        <v>112</v>
      </c>
    </row>
    <row r="88" spans="1:1" x14ac:dyDescent="0.35">
      <c r="A88" t="s">
        <v>97</v>
      </c>
    </row>
    <row r="89" spans="1:1" x14ac:dyDescent="0.35">
      <c r="A89" t="s">
        <v>95</v>
      </c>
    </row>
    <row r="90" spans="1:1" x14ac:dyDescent="0.35">
      <c r="A90" t="s">
        <v>147</v>
      </c>
    </row>
    <row r="91" spans="1:1" x14ac:dyDescent="0.35">
      <c r="A91" t="s">
        <v>166</v>
      </c>
    </row>
    <row r="92" spans="1:1" x14ac:dyDescent="0.35">
      <c r="A92" t="s">
        <v>83</v>
      </c>
    </row>
    <row r="93" spans="1:1" x14ac:dyDescent="0.35">
      <c r="A93" t="s">
        <v>175</v>
      </c>
    </row>
    <row r="94" spans="1:1" x14ac:dyDescent="0.35">
      <c r="A94" t="s">
        <v>179</v>
      </c>
    </row>
    <row r="95" spans="1:1" x14ac:dyDescent="0.35">
      <c r="A95" t="s">
        <v>236</v>
      </c>
    </row>
    <row r="96" spans="1:1" x14ac:dyDescent="0.35">
      <c r="A96" t="s">
        <v>120</v>
      </c>
    </row>
    <row r="97" spans="1:1" x14ac:dyDescent="0.35">
      <c r="A97" t="s">
        <v>90</v>
      </c>
    </row>
    <row r="98" spans="1:1" x14ac:dyDescent="0.35">
      <c r="A98" t="s">
        <v>59</v>
      </c>
    </row>
    <row r="99" spans="1:1" x14ac:dyDescent="0.35">
      <c r="A99" t="s">
        <v>108</v>
      </c>
    </row>
    <row r="100" spans="1:1" x14ac:dyDescent="0.35">
      <c r="A100" t="s">
        <v>151</v>
      </c>
    </row>
    <row r="101" spans="1:1" x14ac:dyDescent="0.35">
      <c r="A101" t="s">
        <v>88</v>
      </c>
    </row>
    <row r="102" spans="1:1" x14ac:dyDescent="0.35">
      <c r="A102" t="s">
        <v>161</v>
      </c>
    </row>
    <row r="103" spans="1:1" x14ac:dyDescent="0.35">
      <c r="A103" t="s">
        <v>74</v>
      </c>
    </row>
    <row r="104" spans="1:1" x14ac:dyDescent="0.35">
      <c r="A104" t="s">
        <v>110</v>
      </c>
    </row>
    <row r="105" spans="1:1" x14ac:dyDescent="0.35">
      <c r="A105" t="s">
        <v>168</v>
      </c>
    </row>
    <row r="106" spans="1:1" x14ac:dyDescent="0.35">
      <c r="A106" t="s">
        <v>178</v>
      </c>
    </row>
    <row r="107" spans="1:1" x14ac:dyDescent="0.35">
      <c r="A107" t="s">
        <v>173</v>
      </c>
    </row>
    <row r="108" spans="1:1" x14ac:dyDescent="0.35">
      <c r="A108" t="s">
        <v>116</v>
      </c>
    </row>
    <row r="109" spans="1:1" x14ac:dyDescent="0.35">
      <c r="A109" t="s">
        <v>72</v>
      </c>
    </row>
    <row r="110" spans="1:1" x14ac:dyDescent="0.35">
      <c r="A110" t="s">
        <v>106</v>
      </c>
    </row>
    <row r="111" spans="1:1" x14ac:dyDescent="0.35">
      <c r="A111" t="s">
        <v>224</v>
      </c>
    </row>
    <row r="112" spans="1:1" x14ac:dyDescent="0.35">
      <c r="A112" t="s">
        <v>220</v>
      </c>
    </row>
    <row r="113" spans="1:1" x14ac:dyDescent="0.35">
      <c r="A113" t="s">
        <v>111</v>
      </c>
    </row>
    <row r="114" spans="1:1" x14ac:dyDescent="0.35">
      <c r="A114" t="s">
        <v>122</v>
      </c>
    </row>
    <row r="115" spans="1:1" x14ac:dyDescent="0.35">
      <c r="A115" t="s">
        <v>103</v>
      </c>
    </row>
    <row r="116" spans="1:1" x14ac:dyDescent="0.35">
      <c r="A116" t="s">
        <v>244</v>
      </c>
    </row>
    <row r="117" spans="1:1" x14ac:dyDescent="0.35">
      <c r="A117" t="s">
        <v>154</v>
      </c>
    </row>
    <row r="118" spans="1:1" x14ac:dyDescent="0.35">
      <c r="A118" t="s">
        <v>102</v>
      </c>
    </row>
    <row r="119" spans="1:1" x14ac:dyDescent="0.35">
      <c r="A119" t="s">
        <v>139</v>
      </c>
    </row>
    <row r="120" spans="1:1" x14ac:dyDescent="0.35">
      <c r="A120" t="s">
        <v>152</v>
      </c>
    </row>
    <row r="121" spans="1:1" x14ac:dyDescent="0.35">
      <c r="A121" t="s">
        <v>75</v>
      </c>
    </row>
    <row r="122" spans="1:1" x14ac:dyDescent="0.35">
      <c r="A122" t="s">
        <v>174</v>
      </c>
    </row>
    <row r="123" spans="1:1" x14ac:dyDescent="0.35">
      <c r="A123" t="s">
        <v>132</v>
      </c>
    </row>
    <row r="124" spans="1:1" x14ac:dyDescent="0.35">
      <c r="A124" t="s">
        <v>76</v>
      </c>
    </row>
    <row r="125" spans="1:1" x14ac:dyDescent="0.35">
      <c r="A125" t="s">
        <v>85</v>
      </c>
    </row>
    <row r="126" spans="1:1" x14ac:dyDescent="0.35">
      <c r="A126" t="s">
        <v>167</v>
      </c>
    </row>
    <row r="127" spans="1:1" x14ac:dyDescent="0.35">
      <c r="A127" t="s">
        <v>105</v>
      </c>
    </row>
    <row r="128" spans="1:1" x14ac:dyDescent="0.35">
      <c r="A128" t="s">
        <v>71</v>
      </c>
    </row>
    <row r="129" spans="1:1" x14ac:dyDescent="0.35">
      <c r="A129" t="s">
        <v>193</v>
      </c>
    </row>
    <row r="130" spans="1:1" x14ac:dyDescent="0.35">
      <c r="A130" t="s">
        <v>221</v>
      </c>
    </row>
    <row r="131" spans="1:1" x14ac:dyDescent="0.35">
      <c r="A131" t="s">
        <v>169</v>
      </c>
    </row>
    <row r="132" spans="1:1" x14ac:dyDescent="0.35">
      <c r="A132" t="s">
        <v>104</v>
      </c>
    </row>
    <row r="133" spans="1:1" x14ac:dyDescent="0.35">
      <c r="A133" t="s">
        <v>119</v>
      </c>
    </row>
    <row r="134" spans="1:1" x14ac:dyDescent="0.35">
      <c r="A134" t="s">
        <v>101</v>
      </c>
    </row>
    <row r="135" spans="1:1" x14ac:dyDescent="0.35">
      <c r="A135" t="s">
        <v>128</v>
      </c>
    </row>
    <row r="136" spans="1:1" x14ac:dyDescent="0.35">
      <c r="A136" t="s">
        <v>164</v>
      </c>
    </row>
    <row r="137" spans="1:1" x14ac:dyDescent="0.35">
      <c r="A137" t="s">
        <v>92</v>
      </c>
    </row>
    <row r="138" spans="1:1" x14ac:dyDescent="0.35">
      <c r="A138" t="s">
        <v>94</v>
      </c>
    </row>
    <row r="139" spans="1:1" x14ac:dyDescent="0.35">
      <c r="A139" t="s">
        <v>135</v>
      </c>
    </row>
    <row r="140" spans="1:1" x14ac:dyDescent="0.35">
      <c r="A140" t="s">
        <v>66</v>
      </c>
    </row>
    <row r="141" spans="1:1" x14ac:dyDescent="0.35">
      <c r="A141" t="s">
        <v>114</v>
      </c>
    </row>
    <row r="142" spans="1:1" x14ac:dyDescent="0.35">
      <c r="A142" t="s">
        <v>160</v>
      </c>
    </row>
    <row r="143" spans="1:1" x14ac:dyDescent="0.35">
      <c r="A143" t="s">
        <v>149</v>
      </c>
    </row>
    <row r="144" spans="1:1" x14ac:dyDescent="0.35">
      <c r="A144" t="s">
        <v>89</v>
      </c>
    </row>
    <row r="145" spans="1:1" x14ac:dyDescent="0.35">
      <c r="A145" t="s">
        <v>133</v>
      </c>
    </row>
    <row r="146" spans="1:1" x14ac:dyDescent="0.35">
      <c r="A146" t="s">
        <v>109</v>
      </c>
    </row>
    <row r="147" spans="1:1" x14ac:dyDescent="0.35">
      <c r="A147" t="s">
        <v>177</v>
      </c>
    </row>
    <row r="148" spans="1:1" x14ac:dyDescent="0.35">
      <c r="A148" t="s">
        <v>243</v>
      </c>
    </row>
    <row r="149" spans="1:1" x14ac:dyDescent="0.35">
      <c r="A149" t="s">
        <v>247</v>
      </c>
    </row>
    <row r="150" spans="1:1" x14ac:dyDescent="0.35">
      <c r="A150" t="s">
        <v>212</v>
      </c>
    </row>
    <row r="151" spans="1:1" x14ac:dyDescent="0.35">
      <c r="A151" t="s">
        <v>248</v>
      </c>
    </row>
    <row r="152" spans="1:1" x14ac:dyDescent="0.35">
      <c r="A152" t="s">
        <v>217</v>
      </c>
    </row>
    <row r="153" spans="1:1" x14ac:dyDescent="0.35">
      <c r="A153" t="s">
        <v>230</v>
      </c>
    </row>
    <row r="154" spans="1:1" x14ac:dyDescent="0.35">
      <c r="A154" t="s">
        <v>189</v>
      </c>
    </row>
    <row r="155" spans="1:1" x14ac:dyDescent="0.35">
      <c r="A155" t="s">
        <v>196</v>
      </c>
    </row>
    <row r="156" spans="1:1" x14ac:dyDescent="0.35">
      <c r="A156" t="s">
        <v>214</v>
      </c>
    </row>
    <row r="157" spans="1:1" x14ac:dyDescent="0.35">
      <c r="A157" t="s">
        <v>218</v>
      </c>
    </row>
    <row r="158" spans="1:1" x14ac:dyDescent="0.35">
      <c r="A158" t="s">
        <v>228</v>
      </c>
    </row>
    <row r="159" spans="1:1" x14ac:dyDescent="0.35">
      <c r="A159" t="s">
        <v>194</v>
      </c>
    </row>
    <row r="160" spans="1:1" x14ac:dyDescent="0.35">
      <c r="A160" t="s">
        <v>238</v>
      </c>
    </row>
    <row r="161" spans="1:1" x14ac:dyDescent="0.35">
      <c r="A161" t="s">
        <v>191</v>
      </c>
    </row>
    <row r="162" spans="1:1" x14ac:dyDescent="0.35">
      <c r="A162" t="s">
        <v>209</v>
      </c>
    </row>
    <row r="163" spans="1:1" x14ac:dyDescent="0.35">
      <c r="A163" t="s">
        <v>215</v>
      </c>
    </row>
    <row r="164" spans="1:1" x14ac:dyDescent="0.35">
      <c r="A164" t="s">
        <v>186</v>
      </c>
    </row>
    <row r="165" spans="1:1" x14ac:dyDescent="0.35">
      <c r="A165" t="s">
        <v>241</v>
      </c>
    </row>
    <row r="166" spans="1:1" x14ac:dyDescent="0.35">
      <c r="A166" t="s">
        <v>232</v>
      </c>
    </row>
    <row r="167" spans="1:1" x14ac:dyDescent="0.35">
      <c r="A167" t="s">
        <v>190</v>
      </c>
    </row>
    <row r="168" spans="1:1" x14ac:dyDescent="0.35">
      <c r="A168" t="s">
        <v>203</v>
      </c>
    </row>
    <row r="169" spans="1:1" x14ac:dyDescent="0.35">
      <c r="A169" t="s">
        <v>207</v>
      </c>
    </row>
    <row r="170" spans="1:1" x14ac:dyDescent="0.35">
      <c r="A170" t="s">
        <v>242</v>
      </c>
    </row>
    <row r="171" spans="1:1" x14ac:dyDescent="0.35">
      <c r="A171" t="s">
        <v>185</v>
      </c>
    </row>
    <row r="172" spans="1:1" x14ac:dyDescent="0.35">
      <c r="A172" t="s">
        <v>229</v>
      </c>
    </row>
    <row r="173" spans="1:1" x14ac:dyDescent="0.35">
      <c r="A173" t="s">
        <v>233</v>
      </c>
    </row>
    <row r="174" spans="1:1" x14ac:dyDescent="0.35">
      <c r="A174" t="s">
        <v>219</v>
      </c>
    </row>
    <row r="175" spans="1:1" x14ac:dyDescent="0.35">
      <c r="A175" t="s">
        <v>199</v>
      </c>
    </row>
    <row r="176" spans="1:1" x14ac:dyDescent="0.35">
      <c r="A176" t="s">
        <v>225</v>
      </c>
    </row>
    <row r="177" spans="1:1" x14ac:dyDescent="0.35">
      <c r="A177" t="s">
        <v>206</v>
      </c>
    </row>
    <row r="178" spans="1:1" x14ac:dyDescent="0.35">
      <c r="A178" t="s">
        <v>226</v>
      </c>
    </row>
    <row r="179" spans="1:1" x14ac:dyDescent="0.35">
      <c r="A179" t="s">
        <v>192</v>
      </c>
    </row>
    <row r="180" spans="1:1" x14ac:dyDescent="0.35">
      <c r="A180" t="s">
        <v>198</v>
      </c>
    </row>
    <row r="181" spans="1:1" x14ac:dyDescent="0.35">
      <c r="A181" t="s">
        <v>204</v>
      </c>
    </row>
    <row r="182" spans="1:1" x14ac:dyDescent="0.35">
      <c r="A182" t="s">
        <v>213</v>
      </c>
    </row>
    <row r="183" spans="1:1" x14ac:dyDescent="0.35">
      <c r="A183" t="s">
        <v>234</v>
      </c>
    </row>
    <row r="184" spans="1:1" x14ac:dyDescent="0.35">
      <c r="A184" t="s">
        <v>181</v>
      </c>
    </row>
    <row r="185" spans="1:1" x14ac:dyDescent="0.35">
      <c r="A185" t="s">
        <v>183</v>
      </c>
    </row>
    <row r="186" spans="1:1" x14ac:dyDescent="0.35">
      <c r="A186" t="s">
        <v>195</v>
      </c>
    </row>
    <row r="187" spans="1:1" x14ac:dyDescent="0.35">
      <c r="A187" t="s">
        <v>200</v>
      </c>
    </row>
    <row r="188" spans="1:1" x14ac:dyDescent="0.35">
      <c r="A188" t="s">
        <v>188</v>
      </c>
    </row>
    <row r="189" spans="1:1" x14ac:dyDescent="0.35">
      <c r="A189" t="s">
        <v>240</v>
      </c>
    </row>
    <row r="190" spans="1:1" x14ac:dyDescent="0.35">
      <c r="A190" t="s">
        <v>157</v>
      </c>
    </row>
    <row r="191" spans="1:1" x14ac:dyDescent="0.35">
      <c r="A191" t="s">
        <v>129</v>
      </c>
    </row>
    <row r="192" spans="1:1" x14ac:dyDescent="0.35">
      <c r="A192" t="s">
        <v>249</v>
      </c>
    </row>
  </sheetData>
  <autoFilter ref="A1:B192" xr:uid="{D649C3F0-1DCB-45EA-84A1-315A70642BDF}">
    <sortState xmlns:xlrd2="http://schemas.microsoft.com/office/spreadsheetml/2017/richdata2" ref="A2:B192">
      <sortCondition ref="A1:A192"/>
    </sortState>
  </autoFilter>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4EECA-31FC-48A4-8CB0-14A071D44600}">
  <dimension ref="A4:P13"/>
  <sheetViews>
    <sheetView zoomScale="90" zoomScaleNormal="90" workbookViewId="0">
      <selection activeCell="A12" sqref="A12:A13"/>
    </sheetView>
  </sheetViews>
  <sheetFormatPr defaultRowHeight="14.5" x14ac:dyDescent="0.35"/>
  <cols>
    <col min="1" max="1" width="29" customWidth="1"/>
    <col min="2" max="2" width="17.90625" customWidth="1"/>
    <col min="3" max="3" width="20.54296875" customWidth="1"/>
    <col min="4" max="5" width="12.1796875" customWidth="1"/>
    <col min="6" max="6" width="7.08984375" bestFit="1" customWidth="1"/>
    <col min="7" max="9" width="16" customWidth="1"/>
    <col min="10" max="10" width="24" customWidth="1"/>
    <col min="11" max="11" width="14.81640625" bestFit="1" customWidth="1"/>
    <col min="12" max="12" width="23" bestFit="1" customWidth="1"/>
    <col min="13" max="14" width="21.08984375" bestFit="1" customWidth="1"/>
    <col min="15" max="15" width="17.90625" bestFit="1" customWidth="1"/>
    <col min="16" max="16" width="8.54296875" bestFit="1" customWidth="1"/>
  </cols>
  <sheetData>
    <row r="4" spans="1:16" ht="15" thickBot="1" x14ac:dyDescent="0.4"/>
    <row r="5" spans="1:16" ht="15" customHeight="1" thickBot="1" x14ac:dyDescent="0.4">
      <c r="A5" s="57" t="s">
        <v>5</v>
      </c>
      <c r="B5" s="59" t="s">
        <v>6</v>
      </c>
      <c r="C5" s="59"/>
      <c r="D5" s="60" t="s">
        <v>7</v>
      </c>
      <c r="E5" s="60"/>
      <c r="F5" s="61"/>
      <c r="G5" s="62" t="s">
        <v>8</v>
      </c>
      <c r="H5" s="63"/>
      <c r="I5" s="64"/>
      <c r="J5" s="47"/>
      <c r="K5" s="47"/>
      <c r="L5" s="47"/>
      <c r="M5" s="47"/>
      <c r="N5" s="47"/>
      <c r="O5" s="47"/>
      <c r="P5" s="48"/>
    </row>
    <row r="6" spans="1:16" ht="52.5" thickBot="1" x14ac:dyDescent="0.4">
      <c r="A6" s="58"/>
      <c r="B6" s="1" t="s">
        <v>9</v>
      </c>
      <c r="C6" s="2" t="s">
        <v>10</v>
      </c>
      <c r="D6" s="1" t="s">
        <v>9</v>
      </c>
      <c r="E6" s="2" t="s">
        <v>10</v>
      </c>
      <c r="F6" s="2" t="s">
        <v>57</v>
      </c>
      <c r="G6" s="3" t="s">
        <v>12</v>
      </c>
      <c r="H6" s="3" t="s">
        <v>13</v>
      </c>
      <c r="I6" s="3" t="s">
        <v>14</v>
      </c>
      <c r="J6" s="13" t="s">
        <v>15</v>
      </c>
      <c r="K6" s="1" t="s">
        <v>16</v>
      </c>
      <c r="L6" s="1" t="s">
        <v>17</v>
      </c>
      <c r="M6" s="1" t="s">
        <v>18</v>
      </c>
      <c r="N6" s="1" t="s">
        <v>19</v>
      </c>
      <c r="O6" s="1" t="s">
        <v>20</v>
      </c>
      <c r="P6" s="1" t="s">
        <v>21</v>
      </c>
    </row>
    <row r="7" spans="1:16" ht="52.5" thickBot="1" x14ac:dyDescent="0.4">
      <c r="A7" s="5" t="s">
        <v>23</v>
      </c>
      <c r="B7" s="49" t="s">
        <v>24</v>
      </c>
      <c r="C7" s="50"/>
      <c r="D7" s="49"/>
      <c r="E7" s="50"/>
      <c r="F7" s="27"/>
      <c r="G7" s="7">
        <v>10</v>
      </c>
      <c r="H7" s="7" t="s">
        <v>26</v>
      </c>
      <c r="I7" s="7" t="s">
        <v>26</v>
      </c>
      <c r="J7" s="14">
        <f>IF(F7="Yes",100%,0%)</f>
        <v>0</v>
      </c>
      <c r="K7" s="16">
        <f>G7*J7</f>
        <v>0</v>
      </c>
      <c r="L7" s="6" t="s">
        <v>27</v>
      </c>
      <c r="M7" s="8">
        <f>B3*10%</f>
        <v>0</v>
      </c>
      <c r="N7" s="8">
        <f t="shared" ref="N7:N13" si="0">M7*J7</f>
        <v>0</v>
      </c>
      <c r="O7" s="19">
        <f>B2</f>
        <v>0</v>
      </c>
      <c r="P7" s="8">
        <f t="shared" ref="P7:P13" si="1">O7*N7</f>
        <v>0</v>
      </c>
    </row>
    <row r="8" spans="1:16" ht="78.5" thickBot="1" x14ac:dyDescent="0.4">
      <c r="A8" s="5" t="s">
        <v>28</v>
      </c>
      <c r="B8" s="5" t="s">
        <v>29</v>
      </c>
      <c r="C8" s="5" t="s">
        <v>30</v>
      </c>
      <c r="D8" s="27"/>
      <c r="E8" s="27"/>
      <c r="F8" s="9" t="str">
        <f>IFERROR(D8/E8, "")</f>
        <v/>
      </c>
      <c r="G8" s="7">
        <v>16</v>
      </c>
      <c r="H8" s="10">
        <v>0</v>
      </c>
      <c r="I8" s="10">
        <v>0.2</v>
      </c>
      <c r="J8" s="14">
        <f t="shared" ref="J8:J13" si="2">IF(F8&lt;=H8,0%,IF(F8&gt;=I8,100%,(F8-H8)/(I8-H8)*100%))</f>
        <v>1</v>
      </c>
      <c r="K8" s="16">
        <f t="shared" ref="K8:K13" si="3">J8*G8</f>
        <v>16</v>
      </c>
      <c r="L8" s="6" t="s">
        <v>31</v>
      </c>
      <c r="M8" s="8">
        <f>B3*16%</f>
        <v>0</v>
      </c>
      <c r="N8" s="8">
        <f t="shared" si="0"/>
        <v>0</v>
      </c>
      <c r="O8" s="19">
        <f>B2</f>
        <v>0</v>
      </c>
      <c r="P8" s="8">
        <f t="shared" si="1"/>
        <v>0</v>
      </c>
    </row>
    <row r="9" spans="1:16" ht="78.5" thickBot="1" x14ac:dyDescent="0.4">
      <c r="A9" s="5" t="s">
        <v>33</v>
      </c>
      <c r="B9" s="5" t="s">
        <v>34</v>
      </c>
      <c r="C9" s="5" t="s">
        <v>35</v>
      </c>
      <c r="D9" s="11"/>
      <c r="E9" s="6">
        <f>B2</f>
        <v>0</v>
      </c>
      <c r="F9" s="9" t="e">
        <f>D9/E9</f>
        <v>#DIV/0!</v>
      </c>
      <c r="G9" s="7">
        <v>10</v>
      </c>
      <c r="H9" s="10">
        <v>0</v>
      </c>
      <c r="I9" s="10">
        <v>0.15</v>
      </c>
      <c r="J9" s="14" t="e">
        <f t="shared" si="2"/>
        <v>#DIV/0!</v>
      </c>
      <c r="K9" s="16" t="e">
        <f t="shared" si="3"/>
        <v>#DIV/0!</v>
      </c>
      <c r="L9" s="6" t="s">
        <v>27</v>
      </c>
      <c r="M9" s="8">
        <f>B3*10%</f>
        <v>0</v>
      </c>
      <c r="N9" s="8" t="e">
        <f t="shared" si="0"/>
        <v>#DIV/0!</v>
      </c>
      <c r="O9" s="19">
        <f>B2</f>
        <v>0</v>
      </c>
      <c r="P9" s="8" t="e">
        <f t="shared" si="1"/>
        <v>#DIV/0!</v>
      </c>
    </row>
    <row r="10" spans="1:16" ht="78.5" thickBot="1" x14ac:dyDescent="0.4">
      <c r="A10" s="5" t="s">
        <v>37</v>
      </c>
      <c r="B10" s="5" t="s">
        <v>38</v>
      </c>
      <c r="C10" s="5" t="s">
        <v>39</v>
      </c>
      <c r="D10" s="11"/>
      <c r="E10" s="11"/>
      <c r="F10" s="9" t="e">
        <f>D10/E10</f>
        <v>#DIV/0!</v>
      </c>
      <c r="G10" s="7">
        <v>12</v>
      </c>
      <c r="H10" s="10">
        <v>0.2</v>
      </c>
      <c r="I10" s="10">
        <v>0.5</v>
      </c>
      <c r="J10" s="14" t="e">
        <f t="shared" si="2"/>
        <v>#DIV/0!</v>
      </c>
      <c r="K10" s="16" t="e">
        <f t="shared" si="3"/>
        <v>#DIV/0!</v>
      </c>
      <c r="L10" s="6" t="s">
        <v>40</v>
      </c>
      <c r="M10" s="8">
        <f>B3*12%</f>
        <v>0</v>
      </c>
      <c r="N10" s="8" t="e">
        <f t="shared" si="0"/>
        <v>#DIV/0!</v>
      </c>
      <c r="O10" s="19">
        <f>B2</f>
        <v>0</v>
      </c>
      <c r="P10" s="8" t="e">
        <f t="shared" si="1"/>
        <v>#DIV/0!</v>
      </c>
    </row>
    <row r="11" spans="1:16" ht="78.5" thickBot="1" x14ac:dyDescent="0.4">
      <c r="A11" s="5" t="s">
        <v>41</v>
      </c>
      <c r="B11" s="5" t="s">
        <v>42</v>
      </c>
      <c r="C11" s="5" t="s">
        <v>43</v>
      </c>
      <c r="D11" s="11"/>
      <c r="E11" s="11"/>
      <c r="F11" s="9" t="e">
        <f>D11/E11</f>
        <v>#DIV/0!</v>
      </c>
      <c r="G11" s="7">
        <v>12</v>
      </c>
      <c r="H11" s="10">
        <v>0.1</v>
      </c>
      <c r="I11" s="10">
        <v>0.5</v>
      </c>
      <c r="J11" s="14" t="e">
        <f t="shared" si="2"/>
        <v>#DIV/0!</v>
      </c>
      <c r="K11" s="16" t="e">
        <f t="shared" si="3"/>
        <v>#DIV/0!</v>
      </c>
      <c r="L11" s="6" t="s">
        <v>44</v>
      </c>
      <c r="M11" s="8">
        <f>B3*12%</f>
        <v>0</v>
      </c>
      <c r="N11" s="8" t="e">
        <f t="shared" si="0"/>
        <v>#DIV/0!</v>
      </c>
      <c r="O11" s="19">
        <f>B2</f>
        <v>0</v>
      </c>
      <c r="P11" s="8" t="e">
        <f t="shared" si="1"/>
        <v>#DIV/0!</v>
      </c>
    </row>
    <row r="12" spans="1:16" ht="39.5" thickBot="1" x14ac:dyDescent="0.4">
      <c r="A12" s="5" t="s">
        <v>45</v>
      </c>
      <c r="B12" s="5" t="s">
        <v>46</v>
      </c>
      <c r="C12" s="5" t="s">
        <v>47</v>
      </c>
      <c r="D12" s="11"/>
      <c r="E12" s="11"/>
      <c r="F12" s="9" t="e">
        <f>D12/E12</f>
        <v>#DIV/0!</v>
      </c>
      <c r="G12" s="7">
        <v>24</v>
      </c>
      <c r="H12" s="10">
        <v>0.3</v>
      </c>
      <c r="I12" s="10">
        <v>0.6</v>
      </c>
      <c r="J12" s="14" t="e">
        <f t="shared" si="2"/>
        <v>#DIV/0!</v>
      </c>
      <c r="K12" s="16" t="e">
        <f t="shared" si="3"/>
        <v>#DIV/0!</v>
      </c>
      <c r="L12" s="6" t="s">
        <v>48</v>
      </c>
      <c r="M12" s="8">
        <f>B3*24%</f>
        <v>0</v>
      </c>
      <c r="N12" s="8" t="e">
        <f t="shared" si="0"/>
        <v>#DIV/0!</v>
      </c>
      <c r="O12" s="19">
        <f>B2</f>
        <v>0</v>
      </c>
      <c r="P12" s="8" t="e">
        <f t="shared" si="1"/>
        <v>#DIV/0!</v>
      </c>
    </row>
    <row r="13" spans="1:16" ht="65.5" thickBot="1" x14ac:dyDescent="0.4">
      <c r="A13" s="5" t="s">
        <v>50</v>
      </c>
      <c r="B13" s="5" t="s">
        <v>51</v>
      </c>
      <c r="C13" s="5" t="s">
        <v>52</v>
      </c>
      <c r="D13" s="11"/>
      <c r="E13" s="6">
        <f>B2</f>
        <v>0</v>
      </c>
      <c r="F13" s="12" t="e">
        <f>D13/E13</f>
        <v>#DIV/0!</v>
      </c>
      <c r="G13" s="7">
        <v>16</v>
      </c>
      <c r="H13" s="10">
        <v>0.05</v>
      </c>
      <c r="I13" s="10">
        <v>0.15</v>
      </c>
      <c r="J13" s="14" t="e">
        <f t="shared" si="2"/>
        <v>#DIV/0!</v>
      </c>
      <c r="K13" s="16" t="e">
        <f t="shared" si="3"/>
        <v>#DIV/0!</v>
      </c>
      <c r="L13" s="6" t="s">
        <v>53</v>
      </c>
      <c r="M13" s="8">
        <f>B3*16%</f>
        <v>0</v>
      </c>
      <c r="N13" s="8" t="e">
        <f t="shared" si="0"/>
        <v>#DIV/0!</v>
      </c>
      <c r="O13" s="19">
        <f>B2</f>
        <v>0</v>
      </c>
      <c r="P13" s="8" t="e">
        <f t="shared" si="1"/>
        <v>#DIV/0!</v>
      </c>
    </row>
  </sheetData>
  <mergeCells count="7">
    <mergeCell ref="B7:C7"/>
    <mergeCell ref="D7:E7"/>
    <mergeCell ref="A5:A6"/>
    <mergeCell ref="J5:P5"/>
    <mergeCell ref="B5:C5"/>
    <mergeCell ref="D5:F5"/>
    <mergeCell ref="G5:I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N M E A A B Q S w M E F A A C A A g A o o B C X K 7 g Y V q m A A A A 9 g A A A B I A H A B D b 2 5 m a W c v U G F j a 2 F n Z S 5 4 b W w g o h g A K K A U A A A A A A A A A A A A A A A A A A A A A A A A A A A A h Y 9 N D o I w G E S v Q r q n P 2 g i k o + S 6 M K N J C Y m x m 1 T K z R C M b R Y 7 u b C I 3 k F M Y q 6 c z l v 3 m L m f r 1 B 1 t d V c F G t 1 Y 1 J E c M U B c r I 5 q B N k a L O H c M Y Z R w 2 Q p 5 E o Y J B N j b p 7 S F F p X P n h B D v P f Y T 3 L Q F i S h l Z J + v t 7 J U t U A f W f + X Q 2 2 s E 0 Y q x G H 3 G s M j z K Z z z G Y x p k B G C L k 2 X y E a 9 j 7 b H w j L r n J d q 7 g y 4 W o B Z I x A 3 h / 4 A 1 B L A w Q U A A I A C A C i g E J 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o B C X B B b A d H L A Q A A U w Q A A B M A H A B G b 3 J t d W x h c y 9 T Z W N 0 a W 9 u M S 5 t I K I Y A C i g F A A A A A A A A A A A A A A A A A A A A A A A A A A A A I 1 T 3 W v b M B B / D + R / O D Q G N m S h g b G X 0 o f g B B o o a U b S b V D 6 o N i X W k S W h H T y G k L + 9 8 l 2 s q R x + u E X g + 7 3 d S e d w 5 S E V j B v / o P r b q f b c T m 3 m M G C L y U O 4 A Y k U r c D 4 Z t r b 1 M M J + O X F G U / 8 d a i o t / a r p d a r 6 N 4 + z j l B d 6 w h s m e d o + J V h Q g T 7 1 G 4 A t L c q 6 e K / G N Q R a U a m h / Y b l y K 2 2 L R E t f q K r o o s a t t 9 2 y n 5 5 L Q R u Y q E y k n L R l P a C A A c I X 2 v V g y 0 a 4 E k r U r X y D q S / Q f g w b o d K F U B e B M 6 t L k a G F g / U M b Z W P q 9 D / B Q e u N p / h v b a c K P r x v V 8 1 W 3 P v P R l P 5 4 o H I X H o H Y w W i h x E z h e g V z C 4 u t o f x W 3 N O / 0 3 h K H c o s u 1 z C B 6 5 k I 5 O G W 8 c n s w 5 h K e S 3 m w D d 0 c s 7 T 4 k 9 C n I l E i R F 9 j W H I X r j o M 2 x y n 0 G a c 9 c X T X G C J 2 a e B M P 4 z u x t O p u M R R G E e p I n L M J i 4 d a n D L K v v P p Q N 3 x Q h a B U M 0 h z T 9 Z 7 G S y 5 k 9 S T b o 3 y X / V b o 6 e 0 c b p F L y i G p g A 5 S X Z i w U D X 0 z G H R R G j 5 n I r u 4 v + r 9 K C M K H V Q g n v K Q 5 J m d 9 x x q / a A u r o v R m c b e P r C j t s V 0 r A h k R V L T x W G / e L S I 4 u 7 H a E + c r / + B 1 B L A Q I t A B Q A A g A I A K K A Q l y u 4 G F a p g A A A P Y A A A A S A A A A A A A A A A A A A A A A A A A A A A B D b 2 5 m a W c v U G F j a 2 F n Z S 5 4 b W x Q S w E C L Q A U A A I A C A C i g E J c D 8 r p q 6 Q A A A D p A A A A E w A A A A A A A A A A A A A A A A D y A A A A W 0 N v b n R l b n R f V H l w Z X N d L n h t b F B L A Q I t A B Q A A g A I A K K A Q l w Q W w H R y w E A A F M E A A A T A A A A A A A A A A A A A A A A A O M B A A B G b 3 J t d W x h c y 9 T Z W N 0 a W 9 u M S 5 t U E s F B g A A A A A D A A M A w g A A A P s 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h Y K A A A A A A A A 9 A k 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M T w v S X R l b V B h d G g + P C 9 J d G V t T G 9 j Y X R p b 2 4 + P F N 0 Y W J s Z U V u d H J p Z X M + P E V u d H J 5 I F R 5 c G U 9 I k Z p b G x l Z E N v b X B s Z X R l U m V z d W x 0 V G 9 X b 3 J r c 2 h l Z X Q i I F Z h b H V l P S J s M S I g L z 4 8 R W 5 0 c n k g V H l w Z T 0 i R m l s b E V u Y W J s Z W Q i I F Z h b H V l P S J s M C I g L z 4 8 R W 5 0 c n k g V H l w Z T 0 i R m l s b E 9 i a m V j d F R 5 c G U i I F Z h b H V l P S J z Q 2 9 u b m V j d G l v b k 9 u b H k i I C 8 + P E V u d H J 5 I F R 5 c G U 9 I k Z p b G x U b 0 R h d G F N b 2 R l b E V u Y W J s Z W Q i I F Z h b H V l P S J s M C I g L z 4 8 R W 5 0 c n k g V H l w Z T 0 i S X N Q c m l 2 Y X R l I i B W Y W x 1 Z T 0 i b D A i I C 8 + P E V u d H J 5 I F R 5 c G U 9 I k Z p b G x D b 3 V u d C I g V m F s d W U 9 I m w 5 M i I g L z 4 8 R W 5 0 c n k g V H l w Z T 0 i Q W R k Z W R U b 0 R h d G F N b 2 R l b C I g V m F s d W U 9 I m w w I i A v P j x F b n R y e S B U e X B l P S J R d W V y e U l E I i B W Y W x 1 Z T 0 i c 2 I 4 N z h h O W J h L T h j Z D Q t N D h k Z C 1 h Z D B h L W Q w N G Y w N z E 0 N z k 3 M y I g L z 4 8 R W 5 0 c n k g V H l w Z T 0 i R m l s b E V y c m 9 y Q 2 9 k Z S I g V m F s d W U 9 I n N V b m t u b 3 d u I i A v P j x F b n R y e S B U e X B l P S J G a W x s R X J y b 3 J D b 3 V u d C I g V m F s d W U 9 I m w y N S I g L z 4 8 R W 5 0 c n k g V H l w Z T 0 i R m l s b E x h c 3 R V c G R h d G V k I i B W Y W x 1 Z T 0 i Z D I w M j Y t M D I t M D J U M T U 6 M z Y 6 N T U u O D M x M j c 5 N F o i I C 8 + P E V u d H J 5 I F R 5 c G U 9 I k Z p b G x D b 2 x 1 b W 5 U e X B l c y I g V m F s d W U 9 I n N C Z 1 l B I i A v P j x F b n R y e S B U e X B l P S J G a W x s Q 2 9 s d W 1 u T m F t Z X M i I F Z h b H V l P S J z W y Z x d W 9 0 O 1 F 1 Y W x p d H k g S W 5 k a W N h d G 9 y J n F 1 b 3 Q 7 L C Z x d W 9 0 O 0 F 0 d H J p Y n V 0 Z S Z x d W 9 0 O y w m c X V v d D t W Y W x 1 Z S 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R h Y m x l M S 9 B d X R v U m V t b 3 Z l Z E N v b H V t b n M x L n t R d W F s a X R 5 I E l u Z G l j Y X R v c i w w f S Z x d W 9 0 O y w m c X V v d D t T Z W N 0 a W 9 u M S 9 U Y W J s Z T E v Q X V 0 b 1 J l b W 9 2 Z W R D b 2 x 1 b W 5 z M S 5 7 Q X R 0 c m l i d X R l L D F 9 J n F 1 b 3 Q 7 L C Z x d W 9 0 O 1 N l Y 3 R p b 2 4 x L 1 R h Y m x l M S 9 B d X R v U m V t b 3 Z l Z E N v b H V t b n M x L n t W Y W x 1 Z S w y f S Z x d W 9 0 O 1 0 s J n F 1 b 3 Q 7 Q 2 9 s d W 1 u Q 2 9 1 b n Q m c X V v d D s 6 M y w m c X V v d D t L Z X l D b 2 x 1 b W 5 O Y W 1 l c y Z x d W 9 0 O z p b X S w m c X V v d D t D b 2 x 1 b W 5 J Z G V u d G l 0 a W V z J n F 1 b 3 Q 7 O l s m c X V v d D t T Z W N 0 a W 9 u M S 9 U Y W J s Z T E v Q X V 0 b 1 J l b W 9 2 Z W R D b 2 x 1 b W 5 z M S 5 7 U X V h b G l 0 e S B J b m R p Y 2 F 0 b 3 I s M H 0 m c X V v d D s s J n F 1 b 3 Q 7 U 2 V j d G l v b j E v V G F i b G U x L 0 F 1 d G 9 S Z W 1 v d m V k Q 2 9 s d W 1 u c z E u e 0 F 0 d H J p Y n V 0 Z S w x f S Z x d W 9 0 O y w m c X V v d D t T Z W N 0 a W 9 u M S 9 U Y W J s Z T E v Q X V 0 b 1 J l b W 9 2 Z W R D b 2 x 1 b W 5 z M S 5 7 V m F s d W U s M n 0 m c X V v d D t d L C Z x d W 9 0 O 1 J l b G F 0 a W 9 u c 2 h p c E l u Z m 8 m c X V v d D s 6 W 1 1 9 I i A v P j x F b n R y e S B U e X B l P S J C d W Z m Z X J O Z X h 0 U m V m c m V z a C I g V m F s d W U 9 I m w x I i A v P j x F b n R y e S B U e X B l P S J S Z X N 1 b H R U e X B l I i B W Y W x 1 Z T 0 i c 1 R h Y m x l I i A v P j x F b n R y e S B U e X B l P S J O Y W 1 l V X B k Y X R l Z E F m d G V y R m l s b C I g V m F s d W U 9 I m w w I i A v P j x F b n R y e S B U e X B l P S J O Y X Z p Z 2 F 0 a W 9 u U 3 R l c E 5 h b W U i I F Z h b H V l P S J z T m F 2 a W d h d G l v b i 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0 N o Y W 5 n Z W Q l M j B U e X B l P C 9 J d G V t U G F 0 a D 4 8 L 0 l 0 Z W 1 M b 2 N h d G l v b j 4 8 U 3 R h Y m x l R W 5 0 c m l l c y A v P j w v S X R l b T 4 8 S X R l b T 4 8 S X R l b U x v Y 2 F 0 a W 9 u P j x J d G V t V H l w Z T 5 G b 3 J t d W x h P C 9 J d G V t V H l w Z T 4 8 S X R l b V B h d G g + U 2 V j d G l v b j E v V G F i b G U x L 1 V u c G l 2 b 3 R l Z C U y M E 9 0 a G V y J T I w Q 2 9 s d W 1 u c z w v S X R l b V B h d G g + P C 9 J d G V t T G 9 j Y X R p b 2 4 + P F N 0 Y W J s Z U V u d H J p Z X M g L z 4 8 L 0 l 0 Z W 0 + P C 9 J d G V t c z 4 8 L 0 x v Y 2 F s U G F j a 2 F n Z U 1 l d G F k Y X R h R m l s Z T 4 W A A A A U E s F B g A A A A A A A A A A A A A A A A A A A A A A A C Y B A A A B A A A A 0 I y d 3 w E V 0 R G M e g D A T 8 K X 6 w E A A A B Y B b K W G H 4 2 R b N s b v Z c R b d 6 A A A A A A I A A A A A A B B m A A A A A Q A A I A A A A K G P S j 6 I E k g d 3 R 0 q V B K Y V K l 8 K K 2 T o 2 b f V G I F T T + j 3 u l A A A A A A A 6 A A A A A A g A A I A A A A D O S D n W u 6 w T y n l J h g C w E A c u M s 1 d S f L / D M T f x l r l U I 3 C c U A A A A L q q X y f 4 0 O a H P 2 s t v m 1 U u v G A J E 0 O p E T 1 i q E v V E w j n z + D A I u k Y X z g I k 5 Z C y x 5 M + e t x 6 M D f k T u b H 4 F a e 2 w V e M 2 7 h r + i H f p N l w Q + G g J a p Y k U C z u Q A A A A O h f W J D T O R 4 l v q + D / M 0 h b P g 6 I B b Q 1 0 L T + 9 p l A 6 e 4 r B a h H Y F A g B 3 e S X b a Q Y d F r l g 5 8 c Y u u c h x u J p J b m l f H o 0 V C l o = < / D a t a M a s h u p > 
</file>

<file path=customXml/item2.xml><?xml version="1.0" encoding="utf-8"?>
<p:properties xmlns:p="http://schemas.microsoft.com/office/2006/metadata/properties" xmlns:xsi="http://www.w3.org/2001/XMLSchema-instance" xmlns:pc="http://schemas.microsoft.com/office/infopath/2007/PartnerControls">
  <documentManagement>
    <_x0071_ip4 xmlns="8a5d138c-36b2-42ee-9452-306fc7957653" xsi:nil="true"/>
    <_ip_UnifiedCompliancePolicyUIAction xmlns="http://schemas.microsoft.com/sharepoint/v3" xsi:nil="true"/>
    <Target_x0020_Audiences xmlns="8A5D138C-36B2-42EE-9452-306FC7957653" xsi:nil="true"/>
    <IconOverlay xmlns="http://schemas.microsoft.com/sharepoint/v4" xsi:nil="true"/>
    <_ip_UnifiedCompliancePolicyProperties xmlns="http://schemas.microsoft.com/sharepoint/v3" xsi:nil="true"/>
    <lcf76f155ced4ddcb4097134ff3c332f xmlns="8a5d138c-36b2-42ee-9452-306fc795765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42B3671532869488A2FA5622A1E6424" ma:contentTypeVersion="164" ma:contentTypeDescription="Create a new document." ma:contentTypeScope="" ma:versionID="52f64ee4b36f8d6e343810ca511f192c">
  <xsd:schema xmlns:xsd="http://www.w3.org/2001/XMLSchema" xmlns:xs="http://www.w3.org/2001/XMLSchema" xmlns:p="http://schemas.microsoft.com/office/2006/metadata/properties" xmlns:ns1="http://schemas.microsoft.com/sharepoint/v3" xmlns:ns2="8A5D138C-36B2-42EE-9452-306FC7957653" xmlns:ns3="74c118c0-36e9-4872-8fe9-71365e16ad0c" xmlns:ns4="8a5d138c-36b2-42ee-9452-306fc7957653" xmlns:ns5="http://schemas.microsoft.com/sharepoint/v4" targetNamespace="http://schemas.microsoft.com/office/2006/metadata/properties" ma:root="true" ma:fieldsID="af8a0f26a719f270a50d9599fba09f07" ns1:_="" ns2:_="" ns3:_="" ns4:_="" ns5:_="">
    <xsd:import namespace="http://schemas.microsoft.com/sharepoint/v3"/>
    <xsd:import namespace="8A5D138C-36B2-42EE-9452-306FC7957653"/>
    <xsd:import namespace="74c118c0-36e9-4872-8fe9-71365e16ad0c"/>
    <xsd:import namespace="8a5d138c-36b2-42ee-9452-306fc7957653"/>
    <xsd:import namespace="http://schemas.microsoft.com/sharepoint/v4"/>
    <xsd:element name="properties">
      <xsd:complexType>
        <xsd:sequence>
          <xsd:element name="documentManagement">
            <xsd:complexType>
              <xsd:all>
                <xsd:element ref="ns2:Target_x0020_Audiences" minOccurs="0"/>
                <xsd:element ref="ns3:_dlc_DocId" minOccurs="0"/>
                <xsd:element ref="ns3:_dlc_DocIdUrl" minOccurs="0"/>
                <xsd:element ref="ns3:_dlc_DocIdPersistId" minOccurs="0"/>
                <xsd:element ref="ns4:MediaServiceMetadata" minOccurs="0"/>
                <xsd:element ref="ns4:MediaServiceFastMetadata" minOccurs="0"/>
                <xsd:element ref="ns4:MediaServiceAutoTags" minOccurs="0"/>
                <xsd:element ref="ns4:MediaServiceOCR" minOccurs="0"/>
                <xsd:element ref="ns4:MediaServiceDateTaken" minOccurs="0"/>
                <xsd:element ref="ns5:IconOverlay" minOccurs="0"/>
                <xsd:element ref="ns1:_vti_ItemDeclaredRecord" minOccurs="0"/>
                <xsd:element ref="ns1:_vti_ItemHoldRecordStatus" minOccurs="0"/>
                <xsd:element ref="ns3:SharedWithUsers" minOccurs="0"/>
                <xsd:element ref="ns3:SharedWithDetails" minOccurs="0"/>
                <xsd:element ref="ns4:MediaServiceGenerationTime" minOccurs="0"/>
                <xsd:element ref="ns4:MediaServiceEventHashCode" minOccurs="0"/>
                <xsd:element ref="ns4:_x0071_ip4" minOccurs="0"/>
                <xsd:element ref="ns4:MediaServiceLocation" minOccurs="0"/>
                <xsd:element ref="ns4:MediaServiceAutoKeyPoints" minOccurs="0"/>
                <xsd:element ref="ns4:MediaServiceKeyPoints" minOccurs="0"/>
                <xsd:element ref="ns4:MediaLengthInSeconds" minOccurs="0"/>
                <xsd:element ref="ns1:_ip_UnifiedCompliancePolicyProperties" minOccurs="0"/>
                <xsd:element ref="ns1:_ip_UnifiedCompliancePolicyUIAction" minOccurs="0"/>
                <xsd:element ref="ns4:lcf76f155ced4ddcb4097134ff3c332f"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8" nillable="true" ma:displayName="Declared Record" ma:description="" ma:hidden="true" ma:indexed="true" ma:internalName="_vti_ItemDeclaredRecord" ma:readOnly="true">
      <xsd:simpleType>
        <xsd:restriction base="dms:DateTime"/>
      </xsd:simpleType>
    </xsd:element>
    <xsd:element name="_vti_ItemHoldRecordStatus" ma:index="19" nillable="true" ma:displayName="Hold and Record Status" ma:decimals="0" ma:description="" ma:hidden="true" ma:indexed="true" ma:internalName="_vti_ItemHoldRecordStatus" ma:readOnly="tru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5D138C-36B2-42EE-9452-306FC7957653" elementFormDefault="qualified">
    <xsd:import namespace="http://schemas.microsoft.com/office/2006/documentManagement/types"/>
    <xsd:import namespace="http://schemas.microsoft.com/office/infopath/2007/PartnerControls"/>
    <xsd:element name="Target_x0020_Audiences" ma:index="8" nillable="true" ma:displayName="Target Audiences" ma:internalName="Target_x0020_Audiences">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4c118c0-36e9-4872-8fe9-71365e16ad0c"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5d138c-36b2-42ee-9452-306fc795765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4" nillable="true" ma:displayName="Tags" ma:description="" ma:indexed="true"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_x0071_ip4" ma:index="24" nillable="true" ma:displayName="Date and Time" ma:internalName="_x0071_ip4">
      <xsd:simpleType>
        <xsd:restriction base="dms:DateTime"/>
      </xsd:simpleType>
    </xsd:element>
    <xsd:element name="MediaServiceLocation" ma:index="25" nillable="true" ma:displayName="Location" ma:internalName="MediaServiceLocation" ma:readOnly="true">
      <xsd:simpleType>
        <xsd:restriction base="dms:Text"/>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LengthInSeconds" ma:index="28" nillable="true" ma:displayName="Length (seconds)" ma:internalName="MediaLengthInSeconds" ma:readOnly="true">
      <xsd:simpleType>
        <xsd:restriction base="dms:Unknow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3c5dbf34-c73a-430c-9290-9174ad78773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703C704-5A02-4502-8A02-171081C19497}">
  <ds:schemaRefs>
    <ds:schemaRef ds:uri="http://schemas.microsoft.com/DataMashup"/>
  </ds:schemaRefs>
</ds:datastoreItem>
</file>

<file path=customXml/itemProps2.xml><?xml version="1.0" encoding="utf-8"?>
<ds:datastoreItem xmlns:ds="http://schemas.openxmlformats.org/officeDocument/2006/customXml" ds:itemID="{FA7206B9-76C1-4A0A-86EB-68BFCAA26598}">
  <ds:schemaRefs>
    <ds:schemaRef ds:uri="http://purl.org/dc/elements/1.1/"/>
    <ds:schemaRef ds:uri="http://www.w3.org/XML/1998/namespace"/>
    <ds:schemaRef ds:uri="http://schemas.microsoft.com/office/infopath/2007/PartnerControls"/>
    <ds:schemaRef ds:uri="http://purl.org/dc/dcmitype/"/>
    <ds:schemaRef ds:uri="http://schemas.microsoft.com/sharepoint/v3"/>
    <ds:schemaRef ds:uri="http://schemas.microsoft.com/office/2006/documentManagement/types"/>
    <ds:schemaRef ds:uri="http://schemas.openxmlformats.org/package/2006/metadata/core-properties"/>
    <ds:schemaRef ds:uri="8a5d138c-36b2-42ee-9452-306fc7957653"/>
    <ds:schemaRef ds:uri="http://schemas.microsoft.com/sharepoint/v4"/>
    <ds:schemaRef ds:uri="8A5D138C-36B2-42EE-9452-306FC7957653"/>
    <ds:schemaRef ds:uri="74c118c0-36e9-4872-8fe9-71365e16ad0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66F09F5-4204-4C00-B527-3BCF4FE3FAD6}">
  <ds:schemaRefs>
    <ds:schemaRef ds:uri="http://schemas.microsoft.com/sharepoint/v3/contenttype/forms"/>
  </ds:schemaRefs>
</ds:datastoreItem>
</file>

<file path=customXml/itemProps4.xml><?xml version="1.0" encoding="utf-8"?>
<ds:datastoreItem xmlns:ds="http://schemas.openxmlformats.org/officeDocument/2006/customXml" ds:itemID="{D61026E3-D234-4FF4-B3EE-449D9894D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A5D138C-36B2-42EE-9452-306FC7957653"/>
    <ds:schemaRef ds:uri="74c118c0-36e9-4872-8fe9-71365e16ad0c"/>
    <ds:schemaRef ds:uri="8a5d138c-36b2-42ee-9452-306fc795765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0396518-EF6C-4830-9B2C-1CD190606E9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Template</vt:lpstr>
      <vt:lpstr>Example</vt:lpstr>
      <vt:lpstr>Reporting</vt:lpstr>
      <vt:lpstr>Options</vt:lpstr>
      <vt:lpstr>Draft</vt:lpstr>
      <vt:lpstr>GP_code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Stott, Lauren</dc:creator>
  <cp:keywords/>
  <dc:description/>
  <cp:lastModifiedBy>Wallace, Sarah</cp:lastModifiedBy>
  <cp:revision/>
  <dcterms:created xsi:type="dcterms:W3CDTF">2025-11-13T15:46:48Z</dcterms:created>
  <dcterms:modified xsi:type="dcterms:W3CDTF">2026-02-13T16:22:56Z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0x010100142B3671532869488A2FA5622A1E6424</vt:lpwstr>
  </property>
  <property fmtid="{D5CDD505-2E9C-101B-9397-08002B2CF9AE}" pid="3" name="_dlc_policyId">
    <vt:lpwstr/>
  </property>
  <property fmtid="{D5CDD505-2E9C-101B-9397-08002B2CF9AE}" pid="4" name="ItemRetentionFormula">
    <vt:lpwstr/>
  </property>
  <property fmtid="{D5CDD505-2E9C-101B-9397-08002B2CF9AE}" pid="5" name="_dlc_DocIdItemGuid">
    <vt:lpwstr>a49ba547-4823-4610-b3cf-f2996c4db119</vt:lpwstr>
  </property>
  <property fmtid="{D5CDD505-2E9C-101B-9397-08002B2CF9AE}" pid="6" name="ac537b2b288345fc9b1037ff64972d0a">
    <vt:lpwstr/>
  </property>
  <property fmtid="{D5CDD505-2E9C-101B-9397-08002B2CF9AE}" pid="7" name="Document_x0020_Type">
    <vt:lpwstr>1;#Data / Statistics|fffe6cae-a459-478a-9075-f70d4a005f17</vt:lpwstr>
  </property>
  <property fmtid="{D5CDD505-2E9C-101B-9397-08002B2CF9AE}" pid="8" name="Public Health Responsibilities">
    <vt:lpwstr>329;#Finance|50c3c215-3f0d-400a-87ce-9add46b4a21f</vt:lpwstr>
  </property>
  <property fmtid="{D5CDD505-2E9C-101B-9397-08002B2CF9AE}" pid="9" name="MediaServiceImageTags">
    <vt:lpwstr/>
  </property>
  <property fmtid="{D5CDD505-2E9C-101B-9397-08002B2CF9AE}" pid="10" name="h96b702e8c6240bf9cd673023638ccc2">
    <vt:lpwstr/>
  </property>
  <property fmtid="{D5CDD505-2E9C-101B-9397-08002B2CF9AE}" pid="11" name="Public_x0020_Health_x0020_Contracting">
    <vt:lpwstr/>
  </property>
  <property fmtid="{D5CDD505-2E9C-101B-9397-08002B2CF9AE}" pid="12" name="Public_x0020_Health_x0020_Intelligence">
    <vt:lpwstr/>
  </property>
  <property fmtid="{D5CDD505-2E9C-101B-9397-08002B2CF9AE}" pid="13" name="fba29daacfc8453e87da58b4edd4c633">
    <vt:lpwstr/>
  </property>
  <property fmtid="{D5CDD505-2E9C-101B-9397-08002B2CF9AE}" pid="14" name="Document Type">
    <vt:lpwstr>1;#Data / Statistics|fffe6cae-a459-478a-9075-f70d4a005f17</vt:lpwstr>
  </property>
  <property fmtid="{D5CDD505-2E9C-101B-9397-08002B2CF9AE}" pid="15" name="Public_x0020_Health_x0020_Responsibilities">
    <vt:lpwstr>329;#Finance|50c3c215-3f0d-400a-87ce-9add46b4a21f</vt:lpwstr>
  </property>
  <property fmtid="{D5CDD505-2E9C-101B-9397-08002B2CF9AE}" pid="16" name="feaae73d254f45228e72c3c7fbb87583">
    <vt:lpwstr/>
  </property>
  <property fmtid="{D5CDD505-2E9C-101B-9397-08002B2CF9AE}" pid="17" name="Public_x0020_Health_x0020_Leadership">
    <vt:lpwstr/>
  </property>
  <property fmtid="{D5CDD505-2E9C-101B-9397-08002B2CF9AE}" pid="18" name="AHC_x0020_Partnership_x0020_Groups_x0020_and_x0020_Meetings">
    <vt:lpwstr/>
  </property>
  <property fmtid="{D5CDD505-2E9C-101B-9397-08002B2CF9AE}" pid="19" name="lcf76f155ced4ddcb4097134ff3c332f">
    <vt:lpwstr/>
  </property>
  <property fmtid="{D5CDD505-2E9C-101B-9397-08002B2CF9AE}" pid="20" name="AHC Partnership Groups and Meetings">
    <vt:lpwstr/>
  </property>
  <property fmtid="{D5CDD505-2E9C-101B-9397-08002B2CF9AE}" pid="21" name="Public Health Leadership">
    <vt:lpwstr/>
  </property>
  <property fmtid="{D5CDD505-2E9C-101B-9397-08002B2CF9AE}" pid="22" name="Public Health Intelligence">
    <vt:lpwstr/>
  </property>
  <property fmtid="{D5CDD505-2E9C-101B-9397-08002B2CF9AE}" pid="23" name="Public Health Contracting">
    <vt:lpwstr/>
  </property>
</Properties>
</file>