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ants-my.sharepoint.com/personal/ctsshqbc_hants_gov_uk/Documents/My Documents/"/>
    </mc:Choice>
  </mc:AlternateContent>
  <xr:revisionPtr revIDLastSave="0" documentId="8_{B7E757CE-4FCD-4041-9BA0-CE726AF13C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ursery Budget Shares" sheetId="15" r:id="rId1"/>
    <sheet name="Data and Values" sheetId="1" state="hidden" r:id="rId2"/>
  </sheets>
  <definedNames>
    <definedName name="DfENo">#REF!</definedName>
    <definedName name="Macro_Types">#REF!</definedName>
    <definedName name="_xlnm.Print_Area" localSheetId="0">'Nursery Budget Shares'!$A$1:$K$19</definedName>
    <definedName name="PrintArea">'Nursery Budget Shares'!$B$2:$J$17</definedName>
    <definedName name="PrintArea2">'Nursery Budget Shares'!$B$2:$J$17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5" l="1"/>
  <c r="J13" i="15"/>
  <c r="B32" i="1" l="1"/>
  <c r="I22" i="1" l="1"/>
  <c r="I24" i="1" l="1"/>
  <c r="I23" i="1"/>
  <c r="E23" i="1" l="1"/>
  <c r="E22" i="1"/>
  <c r="J12" i="15" l="1"/>
  <c r="B41" i="1"/>
  <c r="B49" i="1" l="1"/>
  <c r="B50" i="1"/>
  <c r="I11" i="15" l="1"/>
  <c r="J15" i="15"/>
  <c r="I25" i="1"/>
  <c r="D25" i="1"/>
  <c r="E24" i="1"/>
  <c r="H11" i="15" s="1"/>
  <c r="J11" i="15" l="1"/>
  <c r="I16" i="15" s="1"/>
  <c r="E25" i="1"/>
  <c r="I8" i="15" l="1"/>
  <c r="B6" i="15"/>
  <c r="H12" i="15" l="1"/>
</calcChain>
</file>

<file path=xl/sharedStrings.xml><?xml version="1.0" encoding="utf-8"?>
<sst xmlns="http://schemas.openxmlformats.org/spreadsheetml/2006/main" count="60" uniqueCount="56">
  <si>
    <t xml:space="preserve">Please enter schools 7 digit number (850XXXX) : </t>
  </si>
  <si>
    <t>Phase:</t>
  </si>
  <si>
    <t>Budget Share Headings</t>
  </si>
  <si>
    <t>No. of Pupils Used for Calculation (FTE)</t>
  </si>
  <si>
    <t>Unit Value (£)</t>
  </si>
  <si>
    <t>Amount (£)</t>
  </si>
  <si>
    <t>Pre School Diagnostic Funding</t>
  </si>
  <si>
    <t>2a</t>
  </si>
  <si>
    <t>Nursery School Flat Rate</t>
  </si>
  <si>
    <t>2b</t>
  </si>
  <si>
    <t>Total Business Rates</t>
  </si>
  <si>
    <t>DfE</t>
  </si>
  <si>
    <t>Nursery School</t>
  </si>
  <si>
    <t>PHASE</t>
  </si>
  <si>
    <t>**SEN Place Numbers</t>
  </si>
  <si>
    <t>***FTE SEN</t>
  </si>
  <si>
    <t>Haven Early Years Centre</t>
  </si>
  <si>
    <t>Nursery</t>
  </si>
  <si>
    <t>Bushy Leaze Early Years Centre</t>
  </si>
  <si>
    <t>Lanterns Early Years Centre</t>
  </si>
  <si>
    <t>Total</t>
  </si>
  <si>
    <t xml:space="preserve">Values </t>
  </si>
  <si>
    <t>Nursery_Flat</t>
  </si>
  <si>
    <t>2021/22 Hourly Rate</t>
  </si>
  <si>
    <t>Top-Up</t>
  </si>
  <si>
    <t>If only £0.06p additional</t>
  </si>
  <si>
    <t>2022/23 Hourly Rate</t>
  </si>
  <si>
    <t>Difference</t>
  </si>
  <si>
    <t>Additional Funding</t>
  </si>
  <si>
    <t>Haven</t>
  </si>
  <si>
    <t>Bushy Leaze</t>
  </si>
  <si>
    <t>Total Funding</t>
  </si>
  <si>
    <t>Lanterns excluded because was already above the protected figure there does not qualify the additional £0.07</t>
  </si>
  <si>
    <t>Numbers provided by Adam</t>
  </si>
  <si>
    <t>Provided by adam</t>
  </si>
  <si>
    <t>PSDU_rate</t>
  </si>
  <si>
    <t>2025 to 2026 early years national funding formulae: technical note - GOV.UK</t>
  </si>
  <si>
    <t>See point 4.2 below for rate percentage increase</t>
  </si>
  <si>
    <t>25/26 3&amp;4 year old rate £5.80</t>
  </si>
  <si>
    <t>Therefore no top up needed as protected rate below actual rate</t>
  </si>
  <si>
    <t>5.47 26/27</t>
  </si>
  <si>
    <t>6.38 26/27</t>
  </si>
  <si>
    <t>2026/27 Nursery School Budget Share</t>
  </si>
  <si>
    <t>February 2026</t>
  </si>
  <si>
    <t xml:space="preserve">2026/27 Business Rates </t>
  </si>
  <si>
    <t>2025/26 Business Rates Adjustment</t>
  </si>
  <si>
    <t>Total Budget Share 2026/27 (G/L Code 7696)</t>
  </si>
  <si>
    <t>2026/27</t>
  </si>
  <si>
    <t>2026 to 2027 early years national funding formulae: technical note - GOV.UK</t>
  </si>
  <si>
    <t>*****2026/27 Rates</t>
  </si>
  <si>
    <t>2025/26 rates</t>
  </si>
  <si>
    <t>25/26 rates actually paid</t>
  </si>
  <si>
    <t>2025/26 Rates adjustment</t>
  </si>
  <si>
    <t>protected rate uplifted to £5.47 FOR 26/27, hcc ALREADY PAYING £6.09 SO NO TOP UP REQUIRED</t>
  </si>
  <si>
    <t>additional lump sum</t>
  </si>
  <si>
    <t xml:space="preserve"> increase due to grant roll in and removal of top up. This will be part of the base lump sum in 27/28 and no additional lump sum will be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</si>
</sst>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General_);[Red]\-General_)"/>
    <numFmt numFmtId="165" formatCode="_-* #,##0_-;\-* #,##0_-;_-* &quot;-&quot;??_-;_-@_-"/>
    <numFmt numFmtId="166" formatCode="_(* #,##0.00_);_(* \(#,##0.00\);_(* &quot;-&quot;??_);_(@_)"/>
    <numFmt numFmtId="167" formatCode="0.0"/>
  </numFmts>
  <fonts count="2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SWISS"/>
    </font>
    <font>
      <b/>
      <sz val="12"/>
      <name val="SWISS"/>
      <family val="2"/>
    </font>
    <font>
      <b/>
      <sz val="12"/>
      <name val="SWISS"/>
    </font>
    <font>
      <b/>
      <i/>
      <sz val="10"/>
      <name val="Arial"/>
      <family val="2"/>
    </font>
    <font>
      <sz val="12"/>
      <name val="Garamond"/>
      <family val="1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2"/>
      <name val="Garamond"/>
      <family val="1"/>
    </font>
    <font>
      <b/>
      <i/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7" tint="-0.249977111117893"/>
      <name val="Arial"/>
      <family val="2"/>
    </font>
    <font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lightDown">
        <fgColor rgb="FFFF0000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9">
    <xf numFmtId="0" fontId="0" fillId="0" borderId="0"/>
    <xf numFmtId="43" fontId="2" fillId="0" borderId="0" applyFont="0" applyFill="0" applyBorder="0" applyAlignment="0" applyProtection="0"/>
    <xf numFmtId="0" fontId="3" fillId="0" borderId="0"/>
    <xf numFmtId="39" fontId="5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94">
    <xf numFmtId="0" fontId="0" fillId="0" borderId="0" xfId="0"/>
    <xf numFmtId="39" fontId="5" fillId="0" borderId="0" xfId="3"/>
    <xf numFmtId="164" fontId="6" fillId="0" borderId="0" xfId="3" applyNumberFormat="1" applyFont="1"/>
    <xf numFmtId="164" fontId="14" fillId="0" borderId="0" xfId="3" applyNumberFormat="1" applyFont="1"/>
    <xf numFmtId="1" fontId="0" fillId="0" borderId="0" xfId="0" applyNumberFormat="1"/>
    <xf numFmtId="2" fontId="14" fillId="0" borderId="0" xfId="2" applyNumberFormat="1" applyFont="1"/>
    <xf numFmtId="0" fontId="16" fillId="2" borderId="0" xfId="0" applyFont="1" applyFill="1"/>
    <xf numFmtId="0" fontId="18" fillId="0" borderId="0" xfId="0" applyFont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0" fillId="0" borderId="2" xfId="0" applyBorder="1"/>
    <xf numFmtId="164" fontId="7" fillId="0" borderId="0" xfId="3" applyNumberFormat="1" applyFont="1"/>
    <xf numFmtId="0" fontId="17" fillId="0" borderId="8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7" fillId="0" borderId="5" xfId="0" applyFont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17" fillId="2" borderId="2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/>
    </xf>
    <xf numFmtId="0" fontId="17" fillId="0" borderId="5" xfId="0" applyFont="1" applyBorder="1"/>
    <xf numFmtId="0" fontId="23" fillId="0" borderId="0" xfId="0" applyFont="1"/>
    <xf numFmtId="0" fontId="23" fillId="0" borderId="2" xfId="0" applyFont="1" applyBorder="1"/>
    <xf numFmtId="1" fontId="24" fillId="0" borderId="11" xfId="0" applyNumberFormat="1" applyFont="1" applyBorder="1"/>
    <xf numFmtId="1" fontId="24" fillId="0" borderId="12" xfId="0" applyNumberFormat="1" applyFont="1" applyBorder="1"/>
    <xf numFmtId="1" fontId="24" fillId="0" borderId="13" xfId="0" applyNumberFormat="1" applyFont="1" applyBorder="1"/>
    <xf numFmtId="1" fontId="0" fillId="0" borderId="15" xfId="0" applyNumberFormat="1" applyBorder="1"/>
    <xf numFmtId="1" fontId="23" fillId="0" borderId="18" xfId="0" applyNumberFormat="1" applyFont="1" applyBorder="1"/>
    <xf numFmtId="0" fontId="0" fillId="0" borderId="14" xfId="0" applyBorder="1"/>
    <xf numFmtId="0" fontId="23" fillId="0" borderId="16" xfId="0" applyFont="1" applyBorder="1"/>
    <xf numFmtId="0" fontId="23" fillId="0" borderId="17" xfId="0" applyFont="1" applyBorder="1"/>
    <xf numFmtId="165" fontId="14" fillId="0" borderId="14" xfId="1" applyNumberFormat="1" applyFont="1" applyFill="1" applyBorder="1"/>
    <xf numFmtId="165" fontId="14" fillId="0" borderId="15" xfId="1" applyNumberFormat="1" applyFont="1" applyFill="1" applyBorder="1"/>
    <xf numFmtId="165" fontId="24" fillId="0" borderId="16" xfId="1" applyNumberFormat="1" applyFont="1" applyFill="1" applyBorder="1"/>
    <xf numFmtId="3" fontId="19" fillId="3" borderId="2" xfId="0" applyNumberFormat="1" applyFont="1" applyFill="1" applyBorder="1"/>
    <xf numFmtId="0" fontId="1" fillId="3" borderId="24" xfId="0" applyFont="1" applyFill="1" applyBorder="1" applyAlignment="1">
      <alignment horizontal="center" vertical="center"/>
    </xf>
    <xf numFmtId="3" fontId="1" fillId="3" borderId="2" xfId="0" applyNumberFormat="1" applyFont="1" applyFill="1" applyBorder="1"/>
    <xf numFmtId="0" fontId="1" fillId="0" borderId="0" xfId="0" applyFont="1"/>
    <xf numFmtId="0" fontId="1" fillId="0" borderId="5" xfId="0" applyFont="1" applyBorder="1"/>
    <xf numFmtId="0" fontId="1" fillId="0" borderId="0" xfId="0" applyFont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4" fontId="1" fillId="3" borderId="2" xfId="0" applyNumberFormat="1" applyFont="1" applyFill="1" applyBorder="1"/>
    <xf numFmtId="4" fontId="1" fillId="2" borderId="5" xfId="0" applyNumberFormat="1" applyFont="1" applyFill="1" applyBorder="1" applyAlignment="1">
      <alignment horizontal="center"/>
    </xf>
    <xf numFmtId="0" fontId="1" fillId="3" borderId="0" xfId="0" applyFont="1" applyFill="1"/>
    <xf numFmtId="0" fontId="1" fillId="2" borderId="0" xfId="0" applyFont="1" applyFill="1"/>
    <xf numFmtId="165" fontId="0" fillId="5" borderId="2" xfId="0" applyNumberFormat="1" applyFill="1" applyBorder="1"/>
    <xf numFmtId="8" fontId="23" fillId="5" borderId="2" xfId="0" applyNumberFormat="1" applyFont="1" applyFill="1" applyBorder="1"/>
    <xf numFmtId="0" fontId="0" fillId="5" borderId="2" xfId="0" applyFill="1" applyBorder="1"/>
    <xf numFmtId="165" fontId="23" fillId="5" borderId="2" xfId="0" applyNumberFormat="1" applyFont="1" applyFill="1" applyBorder="1"/>
    <xf numFmtId="0" fontId="0" fillId="6" borderId="2" xfId="0" applyFill="1" applyBorder="1"/>
    <xf numFmtId="8" fontId="0" fillId="6" borderId="2" xfId="0" applyNumberFormat="1" applyFill="1" applyBorder="1"/>
    <xf numFmtId="8" fontId="23" fillId="6" borderId="2" xfId="0" applyNumberFormat="1" applyFont="1" applyFill="1" applyBorder="1"/>
    <xf numFmtId="1" fontId="23" fillId="0" borderId="17" xfId="0" applyNumberFormat="1" applyFont="1" applyBorder="1"/>
    <xf numFmtId="0" fontId="14" fillId="0" borderId="1" xfId="0" applyFont="1" applyBorder="1"/>
    <xf numFmtId="0" fontId="26" fillId="0" borderId="0" xfId="538"/>
    <xf numFmtId="43" fontId="0" fillId="0" borderId="0" xfId="0" applyNumberFormat="1"/>
    <xf numFmtId="0" fontId="14" fillId="0" borderId="25" xfId="0" applyFont="1" applyBorder="1"/>
    <xf numFmtId="165" fontId="14" fillId="0" borderId="26" xfId="1" applyNumberFormat="1" applyFont="1" applyFill="1" applyBorder="1"/>
    <xf numFmtId="165" fontId="14" fillId="0" borderId="27" xfId="1" applyNumberFormat="1" applyFont="1" applyFill="1" applyBorder="1"/>
    <xf numFmtId="0" fontId="14" fillId="0" borderId="2" xfId="0" applyFont="1" applyBorder="1"/>
    <xf numFmtId="167" fontId="14" fillId="0" borderId="15" xfId="0" applyNumberFormat="1" applyFont="1" applyBorder="1"/>
    <xf numFmtId="1" fontId="14" fillId="0" borderId="2" xfId="0" applyNumberFormat="1" applyFont="1" applyBorder="1"/>
    <xf numFmtId="2" fontId="14" fillId="0" borderId="15" xfId="0" applyNumberFormat="1" applyFont="1" applyBorder="1"/>
    <xf numFmtId="0" fontId="0" fillId="0" borderId="27" xfId="0" applyBorder="1"/>
    <xf numFmtId="165" fontId="20" fillId="2" borderId="5" xfId="1" applyNumberFormat="1" applyFont="1" applyFill="1" applyBorder="1" applyAlignment="1">
      <alignment vertical="center"/>
    </xf>
    <xf numFmtId="165" fontId="20" fillId="2" borderId="4" xfId="1" applyNumberFormat="1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0" fontId="20" fillId="2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9" fillId="3" borderId="2" xfId="0" applyFont="1" applyFill="1" applyBorder="1"/>
    <xf numFmtId="0" fontId="20" fillId="0" borderId="0" xfId="0" applyFont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0" fontId="21" fillId="3" borderId="21" xfId="0" applyFont="1" applyFill="1" applyBorder="1" applyAlignment="1">
      <alignment horizontal="center"/>
    </xf>
    <xf numFmtId="0" fontId="21" fillId="3" borderId="22" xfId="0" applyFont="1" applyFill="1" applyBorder="1" applyAlignment="1">
      <alignment horizontal="center"/>
    </xf>
    <xf numFmtId="0" fontId="21" fillId="3" borderId="23" xfId="0" applyFont="1" applyFill="1" applyBorder="1" applyAlignment="1">
      <alignment horizontal="center"/>
    </xf>
    <xf numFmtId="0" fontId="22" fillId="4" borderId="19" xfId="0" applyFont="1" applyFill="1" applyBorder="1" applyAlignment="1" applyProtection="1">
      <alignment horizontal="center" vertical="center"/>
      <protection locked="0"/>
    </xf>
    <xf numFmtId="0" fontId="22" fillId="4" borderId="20" xfId="0" applyFont="1" applyFill="1" applyBorder="1" applyAlignment="1" applyProtection="1">
      <alignment horizontal="center" vertical="center"/>
      <protection locked="0"/>
    </xf>
    <xf numFmtId="0" fontId="20" fillId="3" borderId="3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17" fontId="1" fillId="3" borderId="3" xfId="0" quotePrefix="1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/>
    <xf numFmtId="4" fontId="1" fillId="2" borderId="3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</cellXfs>
  <cellStyles count="539">
    <cellStyle name="%" xfId="532" xr:uid="{00000000-0005-0000-0000-000000000000}"/>
    <cellStyle name="Comma" xfId="1" builtinId="3"/>
    <cellStyle name="Comma 10" xfId="4" xr:uid="{00000000-0005-0000-0000-000002000000}"/>
    <cellStyle name="Comma 11" xfId="5" xr:uid="{00000000-0005-0000-0000-000003000000}"/>
    <cellStyle name="Comma 12" xfId="6" xr:uid="{00000000-0005-0000-0000-000004000000}"/>
    <cellStyle name="Comma 13" xfId="7" xr:uid="{00000000-0005-0000-0000-000005000000}"/>
    <cellStyle name="Comma 14" xfId="8" xr:uid="{00000000-0005-0000-0000-000006000000}"/>
    <cellStyle name="Comma 15" xfId="325" xr:uid="{00000000-0005-0000-0000-000007000000}"/>
    <cellStyle name="Comma 16" xfId="533" xr:uid="{00000000-0005-0000-0000-000008000000}"/>
    <cellStyle name="Comma 17" xfId="535" xr:uid="{00000000-0005-0000-0000-000009000000}"/>
    <cellStyle name="Comma 18" xfId="537" xr:uid="{00000000-0005-0000-0000-00000A000000}"/>
    <cellStyle name="Comma 2" xfId="9" xr:uid="{00000000-0005-0000-0000-00000B000000}"/>
    <cellStyle name="Comma 2 2" xfId="10" xr:uid="{00000000-0005-0000-0000-00000C000000}"/>
    <cellStyle name="Comma 2 2 2" xfId="11" xr:uid="{00000000-0005-0000-0000-00000D000000}"/>
    <cellStyle name="Comma 2 2 2 2" xfId="12" xr:uid="{00000000-0005-0000-0000-00000E000000}"/>
    <cellStyle name="Comma 2 2 2 3" xfId="13" xr:uid="{00000000-0005-0000-0000-00000F000000}"/>
    <cellStyle name="Comma 2 2 2 4" xfId="336" xr:uid="{00000000-0005-0000-0000-000010000000}"/>
    <cellStyle name="Comma 2 2 2 5" xfId="337" xr:uid="{00000000-0005-0000-0000-000011000000}"/>
    <cellStyle name="Comma 2 2 3" xfId="14" xr:uid="{00000000-0005-0000-0000-000012000000}"/>
    <cellStyle name="Comma 2 2 4" xfId="326" xr:uid="{00000000-0005-0000-0000-000013000000}"/>
    <cellStyle name="Comma 2 3" xfId="15" xr:uid="{00000000-0005-0000-0000-000014000000}"/>
    <cellStyle name="Comma 2 3 2" xfId="16" xr:uid="{00000000-0005-0000-0000-000015000000}"/>
    <cellStyle name="Comma 2 3 3" xfId="17" xr:uid="{00000000-0005-0000-0000-000016000000}"/>
    <cellStyle name="Comma 2 3 4" xfId="338" xr:uid="{00000000-0005-0000-0000-000017000000}"/>
    <cellStyle name="Comma 2 3 5" xfId="339" xr:uid="{00000000-0005-0000-0000-000018000000}"/>
    <cellStyle name="Comma 2 4" xfId="250" xr:uid="{00000000-0005-0000-0000-000019000000}"/>
    <cellStyle name="Comma 3" xfId="18" xr:uid="{00000000-0005-0000-0000-00001A000000}"/>
    <cellStyle name="Comma 3 2" xfId="19" xr:uid="{00000000-0005-0000-0000-00001B000000}"/>
    <cellStyle name="Comma 3 2 2" xfId="20" xr:uid="{00000000-0005-0000-0000-00001C000000}"/>
    <cellStyle name="Comma 3 2 3" xfId="21" xr:uid="{00000000-0005-0000-0000-00001D000000}"/>
    <cellStyle name="Comma 3 2 4" xfId="340" xr:uid="{00000000-0005-0000-0000-00001E000000}"/>
    <cellStyle name="Comma 3 2 5" xfId="341" xr:uid="{00000000-0005-0000-0000-00001F000000}"/>
    <cellStyle name="Comma 3 3" xfId="251" xr:uid="{00000000-0005-0000-0000-000020000000}"/>
    <cellStyle name="Comma 4" xfId="22" xr:uid="{00000000-0005-0000-0000-000021000000}"/>
    <cellStyle name="Comma 4 2" xfId="23" xr:uid="{00000000-0005-0000-0000-000022000000}"/>
    <cellStyle name="Comma 4 2 2" xfId="24" xr:uid="{00000000-0005-0000-0000-000023000000}"/>
    <cellStyle name="Comma 4 2 3" xfId="25" xr:uid="{00000000-0005-0000-0000-000024000000}"/>
    <cellStyle name="Comma 4 2 4" xfId="342" xr:uid="{00000000-0005-0000-0000-000025000000}"/>
    <cellStyle name="Comma 4 2 5" xfId="343" xr:uid="{00000000-0005-0000-0000-000026000000}"/>
    <cellStyle name="Comma 4 3" xfId="26" xr:uid="{00000000-0005-0000-0000-000027000000}"/>
    <cellStyle name="Comma 4 3 2" xfId="413" xr:uid="{00000000-0005-0000-0000-000028000000}"/>
    <cellStyle name="Comma 4 3_Sheet9" xfId="412" xr:uid="{00000000-0005-0000-0000-000029000000}"/>
    <cellStyle name="Comma 4 4" xfId="327" xr:uid="{00000000-0005-0000-0000-00002A000000}"/>
    <cellStyle name="Comma 4 5" xfId="418" xr:uid="{00000000-0005-0000-0000-00002B000000}"/>
    <cellStyle name="Comma 4_LOOKUP DATA" xfId="27" xr:uid="{00000000-0005-0000-0000-00002C000000}"/>
    <cellStyle name="Comma 5" xfId="28" xr:uid="{00000000-0005-0000-0000-00002D000000}"/>
    <cellStyle name="Comma 5 2" xfId="29" xr:uid="{00000000-0005-0000-0000-00002E000000}"/>
    <cellStyle name="Comma 5 2 2" xfId="30" xr:uid="{00000000-0005-0000-0000-00002F000000}"/>
    <cellStyle name="Comma 5 2 3" xfId="31" xr:uid="{00000000-0005-0000-0000-000030000000}"/>
    <cellStyle name="Comma 5 2 4" xfId="344" xr:uid="{00000000-0005-0000-0000-000031000000}"/>
    <cellStyle name="Comma 5 2 5" xfId="345" xr:uid="{00000000-0005-0000-0000-000032000000}"/>
    <cellStyle name="Comma 5 3" xfId="252" xr:uid="{00000000-0005-0000-0000-000033000000}"/>
    <cellStyle name="Comma 5 4" xfId="419" xr:uid="{00000000-0005-0000-0000-000034000000}"/>
    <cellStyle name="Comma 5_LOOKUP DATA" xfId="32" xr:uid="{00000000-0005-0000-0000-000035000000}"/>
    <cellStyle name="Comma 6" xfId="33" xr:uid="{00000000-0005-0000-0000-000036000000}"/>
    <cellStyle name="Comma 6 2" xfId="34" xr:uid="{00000000-0005-0000-0000-000037000000}"/>
    <cellStyle name="Comma 6 2 2" xfId="268" xr:uid="{00000000-0005-0000-0000-000038000000}"/>
    <cellStyle name="Comma 6 2_Sheet9" xfId="414" xr:uid="{00000000-0005-0000-0000-000039000000}"/>
    <cellStyle name="Comma 6 3" xfId="35" xr:uid="{00000000-0005-0000-0000-00003A000000}"/>
    <cellStyle name="Comma 6 4" xfId="328" xr:uid="{00000000-0005-0000-0000-00003B000000}"/>
    <cellStyle name="Comma 6 5" xfId="346" xr:uid="{00000000-0005-0000-0000-00003C000000}"/>
    <cellStyle name="Comma 6 6" xfId="347" xr:uid="{00000000-0005-0000-0000-00003D000000}"/>
    <cellStyle name="Comma 7" xfId="36" xr:uid="{00000000-0005-0000-0000-00003E000000}"/>
    <cellStyle name="Comma 7 2" xfId="37" xr:uid="{00000000-0005-0000-0000-00003F000000}"/>
    <cellStyle name="Comma 7 2 2" xfId="38" xr:uid="{00000000-0005-0000-0000-000040000000}"/>
    <cellStyle name="Comma 7 2 2 2" xfId="420" xr:uid="{00000000-0005-0000-0000-000041000000}"/>
    <cellStyle name="Comma 7 2 3" xfId="256" xr:uid="{00000000-0005-0000-0000-000042000000}"/>
    <cellStyle name="Comma 7 2 3 2" xfId="421" xr:uid="{00000000-0005-0000-0000-000043000000}"/>
    <cellStyle name="Comma 7 2 4" xfId="269" xr:uid="{00000000-0005-0000-0000-000044000000}"/>
    <cellStyle name="Comma 7 3" xfId="39" xr:uid="{00000000-0005-0000-0000-000045000000}"/>
    <cellStyle name="Comma 7 3 2" xfId="422" xr:uid="{00000000-0005-0000-0000-000046000000}"/>
    <cellStyle name="Comma 7 4" xfId="40" xr:uid="{00000000-0005-0000-0000-000047000000}"/>
    <cellStyle name="Comma 7 4 2" xfId="423" xr:uid="{00000000-0005-0000-0000-000048000000}"/>
    <cellStyle name="Comma 7 5" xfId="41" xr:uid="{00000000-0005-0000-0000-000049000000}"/>
    <cellStyle name="Comma 7 5 2" xfId="424" xr:uid="{00000000-0005-0000-0000-00004A000000}"/>
    <cellStyle name="Comma 7 6" xfId="270" xr:uid="{00000000-0005-0000-0000-00004B000000}"/>
    <cellStyle name="Comma 7 6 2" xfId="425" xr:uid="{00000000-0005-0000-0000-00004C000000}"/>
    <cellStyle name="Comma 7 7" xfId="348" xr:uid="{00000000-0005-0000-0000-00004D000000}"/>
    <cellStyle name="Comma 7 7 2" xfId="426" xr:uid="{00000000-0005-0000-0000-00004E000000}"/>
    <cellStyle name="Comma 7 8" xfId="349" xr:uid="{00000000-0005-0000-0000-00004F000000}"/>
    <cellStyle name="Comma 7 9" xfId="350" xr:uid="{00000000-0005-0000-0000-000050000000}"/>
    <cellStyle name="Comma 8" xfId="42" xr:uid="{00000000-0005-0000-0000-000051000000}"/>
    <cellStyle name="Comma 8 2" xfId="43" xr:uid="{00000000-0005-0000-0000-000052000000}"/>
    <cellStyle name="Comma 8 3" xfId="44" xr:uid="{00000000-0005-0000-0000-000053000000}"/>
    <cellStyle name="Comma 8 4" xfId="329" xr:uid="{00000000-0005-0000-0000-000054000000}"/>
    <cellStyle name="Comma 8 5" xfId="351" xr:uid="{00000000-0005-0000-0000-000055000000}"/>
    <cellStyle name="Comma 8_LOOKUP DATA" xfId="45" xr:uid="{00000000-0005-0000-0000-000056000000}"/>
    <cellStyle name="Comma 9" xfId="46" xr:uid="{00000000-0005-0000-0000-000057000000}"/>
    <cellStyle name="Comma 9 2" xfId="47" xr:uid="{00000000-0005-0000-0000-000058000000}"/>
    <cellStyle name="Comma 9_Sheet9" xfId="335" xr:uid="{00000000-0005-0000-0000-000059000000}"/>
    <cellStyle name="Currency 2" xfId="48" xr:uid="{00000000-0005-0000-0000-00005A000000}"/>
    <cellStyle name="Currency 2 2" xfId="49" xr:uid="{00000000-0005-0000-0000-00005B000000}"/>
    <cellStyle name="Currency 2 2 2" xfId="50" xr:uid="{00000000-0005-0000-0000-00005C000000}"/>
    <cellStyle name="Currency 2 2 3" xfId="51" xr:uid="{00000000-0005-0000-0000-00005D000000}"/>
    <cellStyle name="Currency 2 2 4" xfId="352" xr:uid="{00000000-0005-0000-0000-00005E000000}"/>
    <cellStyle name="Currency 2 2 5" xfId="353" xr:uid="{00000000-0005-0000-0000-00005F000000}"/>
    <cellStyle name="Currency 2 3" xfId="52" xr:uid="{00000000-0005-0000-0000-000060000000}"/>
    <cellStyle name="Currency 2 3 2" xfId="415" xr:uid="{00000000-0005-0000-0000-000061000000}"/>
    <cellStyle name="Currency 2 4" xfId="330" xr:uid="{00000000-0005-0000-0000-000062000000}"/>
    <cellStyle name="Currency 3" xfId="53" xr:uid="{00000000-0005-0000-0000-000063000000}"/>
    <cellStyle name="Currency 3 2" xfId="54" xr:uid="{00000000-0005-0000-0000-000064000000}"/>
    <cellStyle name="Currency 3 3" xfId="55" xr:uid="{00000000-0005-0000-0000-000065000000}"/>
    <cellStyle name="Currency 3 4" xfId="354" xr:uid="{00000000-0005-0000-0000-000066000000}"/>
    <cellStyle name="Currency 3 5" xfId="355" xr:uid="{00000000-0005-0000-0000-000067000000}"/>
    <cellStyle name="Currency 4" xfId="56" xr:uid="{00000000-0005-0000-0000-000068000000}"/>
    <cellStyle name="Currency 4 2" xfId="57" xr:uid="{00000000-0005-0000-0000-000069000000}"/>
    <cellStyle name="Currency 4 2 2" xfId="58" xr:uid="{00000000-0005-0000-0000-00006A000000}"/>
    <cellStyle name="Currency 4 2 3" xfId="59" xr:uid="{00000000-0005-0000-0000-00006B000000}"/>
    <cellStyle name="Currency 4 2 4" xfId="356" xr:uid="{00000000-0005-0000-0000-00006C000000}"/>
    <cellStyle name="Currency 4 2 5" xfId="357" xr:uid="{00000000-0005-0000-0000-00006D000000}"/>
    <cellStyle name="Currency 4 3" xfId="60" xr:uid="{00000000-0005-0000-0000-00006E000000}"/>
    <cellStyle name="Currency 4 4" xfId="331" xr:uid="{00000000-0005-0000-0000-00006F000000}"/>
    <cellStyle name="Currency 4 5" xfId="427" xr:uid="{00000000-0005-0000-0000-000070000000}"/>
    <cellStyle name="Currency 5" xfId="61" xr:uid="{00000000-0005-0000-0000-000071000000}"/>
    <cellStyle name="Currency 5 2" xfId="62" xr:uid="{00000000-0005-0000-0000-000072000000}"/>
    <cellStyle name="Currency 5 2 2" xfId="63" xr:uid="{00000000-0005-0000-0000-000073000000}"/>
    <cellStyle name="Currency 5 2 3" xfId="64" xr:uid="{00000000-0005-0000-0000-000074000000}"/>
    <cellStyle name="Currency 5 2 4" xfId="358" xr:uid="{00000000-0005-0000-0000-000075000000}"/>
    <cellStyle name="Currency 5 2 5" xfId="359" xr:uid="{00000000-0005-0000-0000-000076000000}"/>
    <cellStyle name="Currency 5 3" xfId="253" xr:uid="{00000000-0005-0000-0000-000077000000}"/>
    <cellStyle name="Currency 6" xfId="65" xr:uid="{00000000-0005-0000-0000-000078000000}"/>
    <cellStyle name="Currency 6 2" xfId="66" xr:uid="{00000000-0005-0000-0000-000079000000}"/>
    <cellStyle name="Currency 6 2 2" xfId="271" xr:uid="{00000000-0005-0000-0000-00007A000000}"/>
    <cellStyle name="Currency 6 3" xfId="67" xr:uid="{00000000-0005-0000-0000-00007B000000}"/>
    <cellStyle name="Currency 6 4" xfId="332" xr:uid="{00000000-0005-0000-0000-00007C000000}"/>
    <cellStyle name="Currency 6 5" xfId="360" xr:uid="{00000000-0005-0000-0000-00007D000000}"/>
    <cellStyle name="Currency 7" xfId="68" xr:uid="{00000000-0005-0000-0000-00007E000000}"/>
    <cellStyle name="Currency 7 2" xfId="69" xr:uid="{00000000-0005-0000-0000-00007F000000}"/>
    <cellStyle name="Currency 7 2 2" xfId="70" xr:uid="{00000000-0005-0000-0000-000080000000}"/>
    <cellStyle name="Currency 7 2 2 2" xfId="428" xr:uid="{00000000-0005-0000-0000-000081000000}"/>
    <cellStyle name="Currency 7 2 3" xfId="257" xr:uid="{00000000-0005-0000-0000-000082000000}"/>
    <cellStyle name="Currency 7 2 3 2" xfId="429" xr:uid="{00000000-0005-0000-0000-000083000000}"/>
    <cellStyle name="Currency 7 2 4" xfId="272" xr:uid="{00000000-0005-0000-0000-000084000000}"/>
    <cellStyle name="Currency 7 3" xfId="71" xr:uid="{00000000-0005-0000-0000-000085000000}"/>
    <cellStyle name="Currency 7 3 2" xfId="430" xr:uid="{00000000-0005-0000-0000-000086000000}"/>
    <cellStyle name="Currency 7 4" xfId="72" xr:uid="{00000000-0005-0000-0000-000087000000}"/>
    <cellStyle name="Currency 7 4 2" xfId="431" xr:uid="{00000000-0005-0000-0000-000088000000}"/>
    <cellStyle name="Currency 7 5" xfId="73" xr:uid="{00000000-0005-0000-0000-000089000000}"/>
    <cellStyle name="Currency 7 5 2" xfId="432" xr:uid="{00000000-0005-0000-0000-00008A000000}"/>
    <cellStyle name="Currency 7 6" xfId="273" xr:uid="{00000000-0005-0000-0000-00008B000000}"/>
    <cellStyle name="Currency 7 6 2" xfId="433" xr:uid="{00000000-0005-0000-0000-00008C000000}"/>
    <cellStyle name="Currency 7 7" xfId="361" xr:uid="{00000000-0005-0000-0000-00008D000000}"/>
    <cellStyle name="Currency 7 7 2" xfId="434" xr:uid="{00000000-0005-0000-0000-00008E000000}"/>
    <cellStyle name="Currency 7 8" xfId="362" xr:uid="{00000000-0005-0000-0000-00008F000000}"/>
    <cellStyle name="Currency 7 9" xfId="363" xr:uid="{00000000-0005-0000-0000-000090000000}"/>
    <cellStyle name="Currency 8" xfId="254" xr:uid="{00000000-0005-0000-0000-000091000000}"/>
    <cellStyle name="Hyperlink" xfId="538" builtinId="8"/>
    <cellStyle name="Hyperlink 2" xfId="74" xr:uid="{00000000-0005-0000-0000-000092000000}"/>
    <cellStyle name="Hyperlink 2 2" xfId="75" xr:uid="{00000000-0005-0000-0000-000093000000}"/>
    <cellStyle name="Hyperlink 2 2 2" xfId="76" xr:uid="{00000000-0005-0000-0000-000094000000}"/>
    <cellStyle name="Hyperlink 2 2 3" xfId="530" xr:uid="{00000000-0005-0000-0000-000095000000}"/>
    <cellStyle name="Hyperlink 2 2_LOOKUP DATA" xfId="77" xr:uid="{00000000-0005-0000-0000-000096000000}"/>
    <cellStyle name="Hyperlink 2 3" xfId="78" xr:uid="{00000000-0005-0000-0000-000097000000}"/>
    <cellStyle name="Hyperlink 2 3 2" xfId="79" xr:uid="{00000000-0005-0000-0000-000098000000}"/>
    <cellStyle name="Hyperlink 2 3_LOOKUP DATA" xfId="80" xr:uid="{00000000-0005-0000-0000-000099000000}"/>
    <cellStyle name="Hyperlink 2 4" xfId="81" xr:uid="{00000000-0005-0000-0000-00009A000000}"/>
    <cellStyle name="Hyperlink 2 5" xfId="82" xr:uid="{00000000-0005-0000-0000-00009B000000}"/>
    <cellStyle name="Hyperlink 2 6" xfId="83" xr:uid="{00000000-0005-0000-0000-00009C000000}"/>
    <cellStyle name="Hyperlink 2 7" xfId="255" xr:uid="{00000000-0005-0000-0000-00009D000000}"/>
    <cellStyle name="Hyperlink 2 8" xfId="298" xr:uid="{00000000-0005-0000-0000-00009E000000}"/>
    <cellStyle name="Hyperlink 2_LOOKUP DATA" xfId="84" xr:uid="{00000000-0005-0000-0000-00009F000000}"/>
    <cellStyle name="Normal" xfId="0" builtinId="0"/>
    <cellStyle name="Normal 10" xfId="85" xr:uid="{00000000-0005-0000-0000-0000A1000000}"/>
    <cellStyle name="Normal 10 2" xfId="86" xr:uid="{00000000-0005-0000-0000-0000A2000000}"/>
    <cellStyle name="Normal 10 2 2" xfId="87" xr:uid="{00000000-0005-0000-0000-0000A3000000}"/>
    <cellStyle name="Normal 10 2 2 2" xfId="435" xr:uid="{00000000-0005-0000-0000-0000A4000000}"/>
    <cellStyle name="Normal 10 2 3" xfId="258" xr:uid="{00000000-0005-0000-0000-0000A5000000}"/>
    <cellStyle name="Normal 10 2 3 2" xfId="436" xr:uid="{00000000-0005-0000-0000-0000A6000000}"/>
    <cellStyle name="Normal 10 2 4" xfId="274" xr:uid="{00000000-0005-0000-0000-0000A7000000}"/>
    <cellStyle name="Normal 10 2_LOOKUP DATA" xfId="308" xr:uid="{00000000-0005-0000-0000-0000A8000000}"/>
    <cellStyle name="Normal 10 3" xfId="88" xr:uid="{00000000-0005-0000-0000-0000A9000000}"/>
    <cellStyle name="Normal 10 3 2" xfId="437" xr:uid="{00000000-0005-0000-0000-0000AA000000}"/>
    <cellStyle name="Normal 10 4" xfId="89" xr:uid="{00000000-0005-0000-0000-0000AB000000}"/>
    <cellStyle name="Normal 10 4 2" xfId="438" xr:uid="{00000000-0005-0000-0000-0000AC000000}"/>
    <cellStyle name="Normal 10 5" xfId="90" xr:uid="{00000000-0005-0000-0000-0000AD000000}"/>
    <cellStyle name="Normal 10 5 2" xfId="439" xr:uid="{00000000-0005-0000-0000-0000AE000000}"/>
    <cellStyle name="Normal 10 6" xfId="275" xr:uid="{00000000-0005-0000-0000-0000AF000000}"/>
    <cellStyle name="Normal 10 6 2" xfId="440" xr:uid="{00000000-0005-0000-0000-0000B0000000}"/>
    <cellStyle name="Normal 10 7" xfId="364" xr:uid="{00000000-0005-0000-0000-0000B1000000}"/>
    <cellStyle name="Normal 10 7 2" xfId="441" xr:uid="{00000000-0005-0000-0000-0000B2000000}"/>
    <cellStyle name="Normal 10 8" xfId="365" xr:uid="{00000000-0005-0000-0000-0000B3000000}"/>
    <cellStyle name="Normal 10 9" xfId="366" xr:uid="{00000000-0005-0000-0000-0000B4000000}"/>
    <cellStyle name="Normal 10_LOOKUP DATA" xfId="91" xr:uid="{00000000-0005-0000-0000-0000B5000000}"/>
    <cellStyle name="Normal 11" xfId="92" xr:uid="{00000000-0005-0000-0000-0000B6000000}"/>
    <cellStyle name="Normal 11 2" xfId="93" xr:uid="{00000000-0005-0000-0000-0000B7000000}"/>
    <cellStyle name="Normal 11 3" xfId="94" xr:uid="{00000000-0005-0000-0000-0000B8000000}"/>
    <cellStyle name="Normal 11 3 2" xfId="442" xr:uid="{00000000-0005-0000-0000-0000B9000000}"/>
    <cellStyle name="Normal 11 4" xfId="95" xr:uid="{00000000-0005-0000-0000-0000BA000000}"/>
    <cellStyle name="Normal 11 4 2" xfId="443" xr:uid="{00000000-0005-0000-0000-0000BB000000}"/>
    <cellStyle name="Normal 11 5" xfId="367" xr:uid="{00000000-0005-0000-0000-0000BC000000}"/>
    <cellStyle name="Normal 11 5 2" xfId="444" xr:uid="{00000000-0005-0000-0000-0000BD000000}"/>
    <cellStyle name="Normal 11_LOOKUP DATA" xfId="96" xr:uid="{00000000-0005-0000-0000-0000BE000000}"/>
    <cellStyle name="Normal 12" xfId="97" xr:uid="{00000000-0005-0000-0000-0000BF000000}"/>
    <cellStyle name="Normal 12 2" xfId="98" xr:uid="{00000000-0005-0000-0000-0000C0000000}"/>
    <cellStyle name="Normal 12 2 2" xfId="99" xr:uid="{00000000-0005-0000-0000-0000C1000000}"/>
    <cellStyle name="Normal 12 2 2 2" xfId="445" xr:uid="{00000000-0005-0000-0000-0000C2000000}"/>
    <cellStyle name="Normal 12 2 3" xfId="299" xr:uid="{00000000-0005-0000-0000-0000C3000000}"/>
    <cellStyle name="Normal 12 2_LOOKUP DATA" xfId="309" xr:uid="{00000000-0005-0000-0000-0000C4000000}"/>
    <cellStyle name="Normal 12 3" xfId="100" xr:uid="{00000000-0005-0000-0000-0000C5000000}"/>
    <cellStyle name="Normal 12 3 2" xfId="446" xr:uid="{00000000-0005-0000-0000-0000C6000000}"/>
    <cellStyle name="Normal 12 4" xfId="101" xr:uid="{00000000-0005-0000-0000-0000C7000000}"/>
    <cellStyle name="Normal 12 4 2" xfId="447" xr:uid="{00000000-0005-0000-0000-0000C8000000}"/>
    <cellStyle name="Normal 12 5" xfId="259" xr:uid="{00000000-0005-0000-0000-0000C9000000}"/>
    <cellStyle name="Normal 12 5 2" xfId="448" xr:uid="{00000000-0005-0000-0000-0000CA000000}"/>
    <cellStyle name="Normal 12 6" xfId="276" xr:uid="{00000000-0005-0000-0000-0000CB000000}"/>
    <cellStyle name="Normal 12 6 2" xfId="449" xr:uid="{00000000-0005-0000-0000-0000CC000000}"/>
    <cellStyle name="Normal 12 7" xfId="368" xr:uid="{00000000-0005-0000-0000-0000CD000000}"/>
    <cellStyle name="Normal 12 8" xfId="369" xr:uid="{00000000-0005-0000-0000-0000CE000000}"/>
    <cellStyle name="Normal 12_LOOKUP DATA" xfId="102" xr:uid="{00000000-0005-0000-0000-0000CF000000}"/>
    <cellStyle name="Normal 13" xfId="103" xr:uid="{00000000-0005-0000-0000-0000D0000000}"/>
    <cellStyle name="Normal 13 2" xfId="104" xr:uid="{00000000-0005-0000-0000-0000D1000000}"/>
    <cellStyle name="Normal 13 2 2" xfId="450" xr:uid="{00000000-0005-0000-0000-0000D2000000}"/>
    <cellStyle name="Normal 13 3" xfId="105" xr:uid="{00000000-0005-0000-0000-0000D3000000}"/>
    <cellStyle name="Normal 13 3 2" xfId="451" xr:uid="{00000000-0005-0000-0000-0000D4000000}"/>
    <cellStyle name="Normal 13 4" xfId="260" xr:uid="{00000000-0005-0000-0000-0000D5000000}"/>
    <cellStyle name="Normal 13 4 2" xfId="452" xr:uid="{00000000-0005-0000-0000-0000D6000000}"/>
    <cellStyle name="Normal 13 5" xfId="277" xr:uid="{00000000-0005-0000-0000-0000D7000000}"/>
    <cellStyle name="Normal 13 5 2" xfId="453" xr:uid="{00000000-0005-0000-0000-0000D8000000}"/>
    <cellStyle name="Normal 13 6" xfId="370" xr:uid="{00000000-0005-0000-0000-0000D9000000}"/>
    <cellStyle name="Normal 13 7" xfId="371" xr:uid="{00000000-0005-0000-0000-0000DA000000}"/>
    <cellStyle name="Normal 13_LOOKUP DATA" xfId="310" xr:uid="{00000000-0005-0000-0000-0000DB000000}"/>
    <cellStyle name="Normal 14" xfId="106" xr:uid="{00000000-0005-0000-0000-0000DC000000}"/>
    <cellStyle name="Normal 14 2" xfId="107" xr:uid="{00000000-0005-0000-0000-0000DD000000}"/>
    <cellStyle name="Normal 14 2 2" xfId="454" xr:uid="{00000000-0005-0000-0000-0000DE000000}"/>
    <cellStyle name="Normal 14 3" xfId="108" xr:uid="{00000000-0005-0000-0000-0000DF000000}"/>
    <cellStyle name="Normal 14 3 2" xfId="455" xr:uid="{00000000-0005-0000-0000-0000E0000000}"/>
    <cellStyle name="Normal 14 4" xfId="261" xr:uid="{00000000-0005-0000-0000-0000E1000000}"/>
    <cellStyle name="Normal 14 4 2" xfId="456" xr:uid="{00000000-0005-0000-0000-0000E2000000}"/>
    <cellStyle name="Normal 14 5" xfId="278" xr:uid="{00000000-0005-0000-0000-0000E3000000}"/>
    <cellStyle name="Normal 14 5 2" xfId="457" xr:uid="{00000000-0005-0000-0000-0000E4000000}"/>
    <cellStyle name="Normal 14 6" xfId="372" xr:uid="{00000000-0005-0000-0000-0000E5000000}"/>
    <cellStyle name="Normal 14 7" xfId="373" xr:uid="{00000000-0005-0000-0000-0000E6000000}"/>
    <cellStyle name="Normal 14_LOOKUP DATA" xfId="311" xr:uid="{00000000-0005-0000-0000-0000E7000000}"/>
    <cellStyle name="Normal 15" xfId="109" xr:uid="{00000000-0005-0000-0000-0000E8000000}"/>
    <cellStyle name="Normal 15 2" xfId="300" xr:uid="{00000000-0005-0000-0000-0000E9000000}"/>
    <cellStyle name="Normal 15 3" xfId="374" xr:uid="{00000000-0005-0000-0000-0000EA000000}"/>
    <cellStyle name="Normal 15_Sheet9" xfId="239" xr:uid="{00000000-0005-0000-0000-0000EB000000}"/>
    <cellStyle name="Normal 16" xfId="110" xr:uid="{00000000-0005-0000-0000-0000EC000000}"/>
    <cellStyle name="Normal 17" xfId="111" xr:uid="{00000000-0005-0000-0000-0000ED000000}"/>
    <cellStyle name="Normal 18" xfId="112" xr:uid="{00000000-0005-0000-0000-0000EE000000}"/>
    <cellStyle name="Normal 19" xfId="113" xr:uid="{00000000-0005-0000-0000-0000EF000000}"/>
    <cellStyle name="Normal 2" xfId="114" xr:uid="{00000000-0005-0000-0000-0000F0000000}"/>
    <cellStyle name="Normal 2 2" xfId="115" xr:uid="{00000000-0005-0000-0000-0000F1000000}"/>
    <cellStyle name="Normal 2 3" xfId="279" xr:uid="{00000000-0005-0000-0000-0000F2000000}"/>
    <cellStyle name="Normal 2_April" xfId="116" xr:uid="{00000000-0005-0000-0000-0000F3000000}"/>
    <cellStyle name="Normal 20" xfId="117" xr:uid="{00000000-0005-0000-0000-0000F4000000}"/>
    <cellStyle name="Normal 21" xfId="240" xr:uid="{00000000-0005-0000-0000-0000F5000000}"/>
    <cellStyle name="Normal 22" xfId="241" xr:uid="{00000000-0005-0000-0000-0000F6000000}"/>
    <cellStyle name="Normal 23" xfId="242" xr:uid="{00000000-0005-0000-0000-0000F7000000}"/>
    <cellStyle name="Normal 24" xfId="243" xr:uid="{00000000-0005-0000-0000-0000F8000000}"/>
    <cellStyle name="Normal 25" xfId="244" xr:uid="{00000000-0005-0000-0000-0000F9000000}"/>
    <cellStyle name="Normal 26" xfId="531" xr:uid="{00000000-0005-0000-0000-0000FA000000}"/>
    <cellStyle name="Normal 27" xfId="534" xr:uid="{00000000-0005-0000-0000-0000FB000000}"/>
    <cellStyle name="Normal 28" xfId="536" xr:uid="{00000000-0005-0000-0000-0000FC000000}"/>
    <cellStyle name="Normal 3" xfId="118" xr:uid="{00000000-0005-0000-0000-0000FD000000}"/>
    <cellStyle name="Normal 3 10" xfId="119" xr:uid="{00000000-0005-0000-0000-0000FE000000}"/>
    <cellStyle name="Normal 3 10 2" xfId="120" xr:uid="{00000000-0005-0000-0000-0000FF000000}"/>
    <cellStyle name="Normal 3 10 2 2" xfId="458" xr:uid="{00000000-0005-0000-0000-000000010000}"/>
    <cellStyle name="Normal 3 10 3" xfId="301" xr:uid="{00000000-0005-0000-0000-000001010000}"/>
    <cellStyle name="Normal 3 10 4" xfId="375" xr:uid="{00000000-0005-0000-0000-000002010000}"/>
    <cellStyle name="Normal 3 10_LOOKUP DATA" xfId="312" xr:uid="{00000000-0005-0000-0000-000003010000}"/>
    <cellStyle name="Normal 3 11" xfId="121" xr:uid="{00000000-0005-0000-0000-000004010000}"/>
    <cellStyle name="Normal 3 11 2" xfId="280" xr:uid="{00000000-0005-0000-0000-000005010000}"/>
    <cellStyle name="Normal 3 11 3" xfId="376" xr:uid="{00000000-0005-0000-0000-000006010000}"/>
    <cellStyle name="Normal 3 11_LOOKUP DATA" xfId="313" xr:uid="{00000000-0005-0000-0000-000007010000}"/>
    <cellStyle name="Normal 3 12" xfId="237" xr:uid="{00000000-0005-0000-0000-000008010000}"/>
    <cellStyle name="Normal 3 13" xfId="238" xr:uid="{00000000-0005-0000-0000-000009010000}"/>
    <cellStyle name="Normal 3 14" xfId="314" xr:uid="{00000000-0005-0000-0000-00000A010000}"/>
    <cellStyle name="Normal 3 15" xfId="315" xr:uid="{00000000-0005-0000-0000-00000B010000}"/>
    <cellStyle name="Normal 3 16" xfId="417" xr:uid="{00000000-0005-0000-0000-00000C010000}"/>
    <cellStyle name="Normal 3 2" xfId="122" xr:uid="{00000000-0005-0000-0000-00000D010000}"/>
    <cellStyle name="Normal 3 2 10" xfId="123" xr:uid="{00000000-0005-0000-0000-00000E010000}"/>
    <cellStyle name="Normal 3 2 11" xfId="124" xr:uid="{00000000-0005-0000-0000-00000F010000}"/>
    <cellStyle name="Normal 3 2 12" xfId="245" xr:uid="{00000000-0005-0000-0000-000010010000}"/>
    <cellStyle name="Normal 3 2 13" xfId="377" xr:uid="{00000000-0005-0000-0000-000011010000}"/>
    <cellStyle name="Normal 3 2 2" xfId="125" xr:uid="{00000000-0005-0000-0000-000012010000}"/>
    <cellStyle name="Normal 3 2 2 2" xfId="126" xr:uid="{00000000-0005-0000-0000-000013010000}"/>
    <cellStyle name="Normal 3 2 2 2 2" xfId="459" xr:uid="{00000000-0005-0000-0000-000014010000}"/>
    <cellStyle name="Normal 3 2 2 3" xfId="127" xr:uid="{00000000-0005-0000-0000-000015010000}"/>
    <cellStyle name="Normal 3 2 2 4" xfId="128" xr:uid="{00000000-0005-0000-0000-000016010000}"/>
    <cellStyle name="Normal 3 2 2 4 2" xfId="460" xr:uid="{00000000-0005-0000-0000-000017010000}"/>
    <cellStyle name="Normal 3 2 2 5" xfId="281" xr:uid="{00000000-0005-0000-0000-000018010000}"/>
    <cellStyle name="Normal 3 2 2 5 2" xfId="461" xr:uid="{00000000-0005-0000-0000-000019010000}"/>
    <cellStyle name="Normal 3 2 2 6" xfId="378" xr:uid="{00000000-0005-0000-0000-00001A010000}"/>
    <cellStyle name="Normal 3 2 2 6 2" xfId="462" xr:uid="{00000000-0005-0000-0000-00001B010000}"/>
    <cellStyle name="Normal 3 2 2 7" xfId="379" xr:uid="{00000000-0005-0000-0000-00001C010000}"/>
    <cellStyle name="Normal 3 2 2 8" xfId="380" xr:uid="{00000000-0005-0000-0000-00001D010000}"/>
    <cellStyle name="Normal 3 2 2_LOOKUP DATA" xfId="129" xr:uid="{00000000-0005-0000-0000-00001E010000}"/>
    <cellStyle name="Normal 3 2 3" xfId="130" xr:uid="{00000000-0005-0000-0000-00001F010000}"/>
    <cellStyle name="Normal 3 2 3 2" xfId="131" xr:uid="{00000000-0005-0000-0000-000020010000}"/>
    <cellStyle name="Normal 3 2 3 2 2" xfId="463" xr:uid="{00000000-0005-0000-0000-000021010000}"/>
    <cellStyle name="Normal 3 2 3 3" xfId="132" xr:uid="{00000000-0005-0000-0000-000022010000}"/>
    <cellStyle name="Normal 3 2 3 3 2" xfId="464" xr:uid="{00000000-0005-0000-0000-000023010000}"/>
    <cellStyle name="Normal 3 2 3 4" xfId="262" xr:uid="{00000000-0005-0000-0000-000024010000}"/>
    <cellStyle name="Normal 3 2 3 4 2" xfId="465" xr:uid="{00000000-0005-0000-0000-000025010000}"/>
    <cellStyle name="Normal 3 2 3 5" xfId="282" xr:uid="{00000000-0005-0000-0000-000026010000}"/>
    <cellStyle name="Normal 3 2 3 5 2" xfId="466" xr:uid="{00000000-0005-0000-0000-000027010000}"/>
    <cellStyle name="Normal 3 2 3 6" xfId="381" xr:uid="{00000000-0005-0000-0000-000028010000}"/>
    <cellStyle name="Normal 3 2 3 7" xfId="382" xr:uid="{00000000-0005-0000-0000-000029010000}"/>
    <cellStyle name="Normal 3 2 3_LOOKUP DATA" xfId="316" xr:uid="{00000000-0005-0000-0000-00002A010000}"/>
    <cellStyle name="Normal 3 2 4" xfId="133" xr:uid="{00000000-0005-0000-0000-00002B010000}"/>
    <cellStyle name="Normal 3 2 4 2" xfId="134" xr:uid="{00000000-0005-0000-0000-00002C010000}"/>
    <cellStyle name="Normal 3 2 4 2 2" xfId="467" xr:uid="{00000000-0005-0000-0000-00002D010000}"/>
    <cellStyle name="Normal 3 2 4 3" xfId="263" xr:uid="{00000000-0005-0000-0000-00002E010000}"/>
    <cellStyle name="Normal 3 2 4 3 2" xfId="468" xr:uid="{00000000-0005-0000-0000-00002F010000}"/>
    <cellStyle name="Normal 3 2 4 4" xfId="283" xr:uid="{00000000-0005-0000-0000-000030010000}"/>
    <cellStyle name="Normal 3 2 4_LOOKUP DATA" xfId="317" xr:uid="{00000000-0005-0000-0000-000031010000}"/>
    <cellStyle name="Normal 3 2 5" xfId="135" xr:uid="{00000000-0005-0000-0000-000032010000}"/>
    <cellStyle name="Normal 3 2 5 2" xfId="469" xr:uid="{00000000-0005-0000-0000-000033010000}"/>
    <cellStyle name="Normal 3 2 5_Sheet9" xfId="246" xr:uid="{00000000-0005-0000-0000-000034010000}"/>
    <cellStyle name="Normal 3 2 6" xfId="136" xr:uid="{00000000-0005-0000-0000-000035010000}"/>
    <cellStyle name="Normal 3 2 6 2" xfId="470" xr:uid="{00000000-0005-0000-0000-000036010000}"/>
    <cellStyle name="Normal 3 2 6_Sheet9" xfId="247" xr:uid="{00000000-0005-0000-0000-000037010000}"/>
    <cellStyle name="Normal 3 2 7" xfId="137" xr:uid="{00000000-0005-0000-0000-000038010000}"/>
    <cellStyle name="Normal 3 2 7 2" xfId="471" xr:uid="{00000000-0005-0000-0000-000039010000}"/>
    <cellStyle name="Normal 3 2 7_Sheet9" xfId="248" xr:uid="{00000000-0005-0000-0000-00003A010000}"/>
    <cellStyle name="Normal 3 2 8" xfId="138" xr:uid="{00000000-0005-0000-0000-00003B010000}"/>
    <cellStyle name="Normal 3 2 8 2" xfId="472" xr:uid="{00000000-0005-0000-0000-00003C010000}"/>
    <cellStyle name="Normal 3 2 8_Sheet9" xfId="334" xr:uid="{00000000-0005-0000-0000-00003D010000}"/>
    <cellStyle name="Normal 3 2 9" xfId="139" xr:uid="{00000000-0005-0000-0000-00003E010000}"/>
    <cellStyle name="Normal 3 2 9 2" xfId="473" xr:uid="{00000000-0005-0000-0000-00003F010000}"/>
    <cellStyle name="Normal 3 2 9_Sheet9" xfId="333" xr:uid="{00000000-0005-0000-0000-000040010000}"/>
    <cellStyle name="Normal 3 2_LOOKUP DATA" xfId="140" xr:uid="{00000000-0005-0000-0000-000041010000}"/>
    <cellStyle name="Normal 3 3" xfId="141" xr:uid="{00000000-0005-0000-0000-000042010000}"/>
    <cellStyle name="Normal 3 3 2" xfId="142" xr:uid="{00000000-0005-0000-0000-000043010000}"/>
    <cellStyle name="Normal 3 3 3" xfId="143" xr:uid="{00000000-0005-0000-0000-000044010000}"/>
    <cellStyle name="Normal 3 3 4" xfId="383" xr:uid="{00000000-0005-0000-0000-000045010000}"/>
    <cellStyle name="Normal 3 3 5" xfId="384" xr:uid="{00000000-0005-0000-0000-000046010000}"/>
    <cellStyle name="Normal 3 3_LOOKUP DATA" xfId="144" xr:uid="{00000000-0005-0000-0000-000047010000}"/>
    <cellStyle name="Normal 3 4" xfId="145" xr:uid="{00000000-0005-0000-0000-000048010000}"/>
    <cellStyle name="Normal 3 4 2" xfId="249" xr:uid="{00000000-0005-0000-0000-000049010000}"/>
    <cellStyle name="Normal 3 5" xfId="146" xr:uid="{00000000-0005-0000-0000-00004A010000}"/>
    <cellStyle name="Normal 3 5 2" xfId="147" xr:uid="{00000000-0005-0000-0000-00004B010000}"/>
    <cellStyle name="Normal 3 5 2 2" xfId="148" xr:uid="{00000000-0005-0000-0000-00004C010000}"/>
    <cellStyle name="Normal 3 5 2 2 2" xfId="474" xr:uid="{00000000-0005-0000-0000-00004D010000}"/>
    <cellStyle name="Normal 3 5 2 3" xfId="264" xr:uid="{00000000-0005-0000-0000-00004E010000}"/>
    <cellStyle name="Normal 3 5 2 3 2" xfId="475" xr:uid="{00000000-0005-0000-0000-00004F010000}"/>
    <cellStyle name="Normal 3 5 2 4" xfId="284" xr:uid="{00000000-0005-0000-0000-000050010000}"/>
    <cellStyle name="Normal 3 5 2_LOOKUP DATA" xfId="318" xr:uid="{00000000-0005-0000-0000-000051010000}"/>
    <cellStyle name="Normal 3 5 3" xfId="149" xr:uid="{00000000-0005-0000-0000-000052010000}"/>
    <cellStyle name="Normal 3 5 3 2" xfId="476" xr:uid="{00000000-0005-0000-0000-000053010000}"/>
    <cellStyle name="Normal 3 5 4" xfId="150" xr:uid="{00000000-0005-0000-0000-000054010000}"/>
    <cellStyle name="Normal 3 5 4 2" xfId="477" xr:uid="{00000000-0005-0000-0000-000055010000}"/>
    <cellStyle name="Normal 3 5 5" xfId="151" xr:uid="{00000000-0005-0000-0000-000056010000}"/>
    <cellStyle name="Normal 3 5 5 2" xfId="478" xr:uid="{00000000-0005-0000-0000-000057010000}"/>
    <cellStyle name="Normal 3 5 6" xfId="285" xr:uid="{00000000-0005-0000-0000-000058010000}"/>
    <cellStyle name="Normal 3 5 6 2" xfId="479" xr:uid="{00000000-0005-0000-0000-000059010000}"/>
    <cellStyle name="Normal 3 5 7" xfId="385" xr:uid="{00000000-0005-0000-0000-00005A010000}"/>
    <cellStyle name="Normal 3 5 7 2" xfId="480" xr:uid="{00000000-0005-0000-0000-00005B010000}"/>
    <cellStyle name="Normal 3 5 8" xfId="386" xr:uid="{00000000-0005-0000-0000-00005C010000}"/>
    <cellStyle name="Normal 3 5 9" xfId="387" xr:uid="{00000000-0005-0000-0000-00005D010000}"/>
    <cellStyle name="Normal 3 5_LOOKUP DATA" xfId="152" xr:uid="{00000000-0005-0000-0000-00005E010000}"/>
    <cellStyle name="Normal 3 6" xfId="153" xr:uid="{00000000-0005-0000-0000-00005F010000}"/>
    <cellStyle name="Normal 3 6 2" xfId="154" xr:uid="{00000000-0005-0000-0000-000060010000}"/>
    <cellStyle name="Normal 3 6 2 2" xfId="155" xr:uid="{00000000-0005-0000-0000-000061010000}"/>
    <cellStyle name="Normal 3 6 2 2 2" xfId="481" xr:uid="{00000000-0005-0000-0000-000062010000}"/>
    <cellStyle name="Normal 3 6 2 3" xfId="302" xr:uid="{00000000-0005-0000-0000-000063010000}"/>
    <cellStyle name="Normal 3 6 2_LOOKUP DATA" xfId="319" xr:uid="{00000000-0005-0000-0000-000064010000}"/>
    <cellStyle name="Normal 3 6 3" xfId="156" xr:uid="{00000000-0005-0000-0000-000065010000}"/>
    <cellStyle name="Normal 3 6 3 2" xfId="482" xr:uid="{00000000-0005-0000-0000-000066010000}"/>
    <cellStyle name="Normal 3 6 4" xfId="157" xr:uid="{00000000-0005-0000-0000-000067010000}"/>
    <cellStyle name="Normal 3 6 4 2" xfId="483" xr:uid="{00000000-0005-0000-0000-000068010000}"/>
    <cellStyle name="Normal 3 6 5" xfId="158" xr:uid="{00000000-0005-0000-0000-000069010000}"/>
    <cellStyle name="Normal 3 6 5 2" xfId="484" xr:uid="{00000000-0005-0000-0000-00006A010000}"/>
    <cellStyle name="Normal 3 6 6" xfId="286" xr:uid="{00000000-0005-0000-0000-00006B010000}"/>
    <cellStyle name="Normal 3 6 6 2" xfId="485" xr:uid="{00000000-0005-0000-0000-00006C010000}"/>
    <cellStyle name="Normal 3 6 7" xfId="388" xr:uid="{00000000-0005-0000-0000-00006D010000}"/>
    <cellStyle name="Normal 3 6 7 2" xfId="486" xr:uid="{00000000-0005-0000-0000-00006E010000}"/>
    <cellStyle name="Normal 3 6 8" xfId="389" xr:uid="{00000000-0005-0000-0000-00006F010000}"/>
    <cellStyle name="Normal 3 6 9" xfId="390" xr:uid="{00000000-0005-0000-0000-000070010000}"/>
    <cellStyle name="Normal 3 6_LOOKUP DATA" xfId="159" xr:uid="{00000000-0005-0000-0000-000071010000}"/>
    <cellStyle name="Normal 3 7" xfId="160" xr:uid="{00000000-0005-0000-0000-000072010000}"/>
    <cellStyle name="Normal 3 7 2" xfId="161" xr:uid="{00000000-0005-0000-0000-000073010000}"/>
    <cellStyle name="Normal 3 7 2 2" xfId="487" xr:uid="{00000000-0005-0000-0000-000074010000}"/>
    <cellStyle name="Normal 3 7 3" xfId="162" xr:uid="{00000000-0005-0000-0000-000075010000}"/>
    <cellStyle name="Normal 3 7 4" xfId="163" xr:uid="{00000000-0005-0000-0000-000076010000}"/>
    <cellStyle name="Normal 3 7 4 2" xfId="488" xr:uid="{00000000-0005-0000-0000-000077010000}"/>
    <cellStyle name="Normal 3 7 4_Sheet9" xfId="287" xr:uid="{00000000-0005-0000-0000-000078010000}"/>
    <cellStyle name="Normal 3 7 5" xfId="303" xr:uid="{00000000-0005-0000-0000-000079010000}"/>
    <cellStyle name="Normal 3 7 6" xfId="391" xr:uid="{00000000-0005-0000-0000-00007A010000}"/>
    <cellStyle name="Normal 3 7 7" xfId="392" xr:uid="{00000000-0005-0000-0000-00007B010000}"/>
    <cellStyle name="Normal 3 7_LOOKUP DATA" xfId="164" xr:uid="{00000000-0005-0000-0000-00007C010000}"/>
    <cellStyle name="Normal 3 8" xfId="165" xr:uid="{00000000-0005-0000-0000-00007D010000}"/>
    <cellStyle name="Normal 3 8 2" xfId="166" xr:uid="{00000000-0005-0000-0000-00007E010000}"/>
    <cellStyle name="Normal 3 8 3" xfId="288" xr:uid="{00000000-0005-0000-0000-00007F010000}"/>
    <cellStyle name="Normal 3 8 3 2" xfId="489" xr:uid="{00000000-0005-0000-0000-000080010000}"/>
    <cellStyle name="Normal 3 8 4" xfId="393" xr:uid="{00000000-0005-0000-0000-000081010000}"/>
    <cellStyle name="Normal 3 8 5" xfId="394" xr:uid="{00000000-0005-0000-0000-000082010000}"/>
    <cellStyle name="Normal 3 8_LOOKUP DATA" xfId="320" xr:uid="{00000000-0005-0000-0000-000083010000}"/>
    <cellStyle name="Normal 3 9" xfId="167" xr:uid="{00000000-0005-0000-0000-000084010000}"/>
    <cellStyle name="Normal 3 9 2" xfId="168" xr:uid="{00000000-0005-0000-0000-000085010000}"/>
    <cellStyle name="Normal 3 9 3" xfId="289" xr:uid="{00000000-0005-0000-0000-000086010000}"/>
    <cellStyle name="Normal 3 9 3 2" xfId="490" xr:uid="{00000000-0005-0000-0000-000087010000}"/>
    <cellStyle name="Normal 3 9 3_Sheet9" xfId="304" xr:uid="{00000000-0005-0000-0000-000088010000}"/>
    <cellStyle name="Normal 3 9 4" xfId="395" xr:uid="{00000000-0005-0000-0000-000089010000}"/>
    <cellStyle name="Normal 3 9 5" xfId="396" xr:uid="{00000000-0005-0000-0000-00008A010000}"/>
    <cellStyle name="Normal 3 9_LOOKUP DATA" xfId="321" xr:uid="{00000000-0005-0000-0000-00008B010000}"/>
    <cellStyle name="Normal 3_Breakdown of year" xfId="169" xr:uid="{00000000-0005-0000-0000-00008C010000}"/>
    <cellStyle name="Normal 4" xfId="170" xr:uid="{00000000-0005-0000-0000-00008D010000}"/>
    <cellStyle name="Normal 4 10" xfId="305" xr:uid="{00000000-0005-0000-0000-00008E010000}"/>
    <cellStyle name="Normal 4 2" xfId="171" xr:uid="{00000000-0005-0000-0000-00008F010000}"/>
    <cellStyle name="Normal 4 2 2" xfId="172" xr:uid="{00000000-0005-0000-0000-000090010000}"/>
    <cellStyle name="Normal 4 2 3" xfId="173" xr:uid="{00000000-0005-0000-0000-000091010000}"/>
    <cellStyle name="Normal 4 2 4" xfId="397" xr:uid="{00000000-0005-0000-0000-000092010000}"/>
    <cellStyle name="Normal 4 2 5" xfId="398" xr:uid="{00000000-0005-0000-0000-000093010000}"/>
    <cellStyle name="Normal 4 2_LOOKUP DATA" xfId="174" xr:uid="{00000000-0005-0000-0000-000094010000}"/>
    <cellStyle name="Normal 4 3" xfId="175" xr:uid="{00000000-0005-0000-0000-000095010000}"/>
    <cellStyle name="Normal 4 3 2" xfId="176" xr:uid="{00000000-0005-0000-0000-000096010000}"/>
    <cellStyle name="Normal 4 3 3" xfId="416" xr:uid="{00000000-0005-0000-0000-000097010000}"/>
    <cellStyle name="Normal 4 3_LOOKUP DATA" xfId="177" xr:uid="{00000000-0005-0000-0000-000098010000}"/>
    <cellStyle name="Normal 4 4" xfId="178" xr:uid="{00000000-0005-0000-0000-000099010000}"/>
    <cellStyle name="Normal 4 5" xfId="179" xr:uid="{00000000-0005-0000-0000-00009A010000}"/>
    <cellStyle name="Normal 4 6" xfId="180" xr:uid="{00000000-0005-0000-0000-00009B010000}"/>
    <cellStyle name="Normal 4 7" xfId="181" xr:uid="{00000000-0005-0000-0000-00009C010000}"/>
    <cellStyle name="Normal 4 8" xfId="182" xr:uid="{00000000-0005-0000-0000-00009D010000}"/>
    <cellStyle name="Normal 4 9" xfId="306" xr:uid="{00000000-0005-0000-0000-00009E010000}"/>
    <cellStyle name="Normal 4_LOOKUP DATA" xfId="183" xr:uid="{00000000-0005-0000-0000-00009F010000}"/>
    <cellStyle name="Normal 5" xfId="184" xr:uid="{00000000-0005-0000-0000-0000A0010000}"/>
    <cellStyle name="Normal 5 10" xfId="185" xr:uid="{00000000-0005-0000-0000-0000A1010000}"/>
    <cellStyle name="Normal 5 11" xfId="186" xr:uid="{00000000-0005-0000-0000-0000A2010000}"/>
    <cellStyle name="Normal 5 12" xfId="399" xr:uid="{00000000-0005-0000-0000-0000A3010000}"/>
    <cellStyle name="Normal 5 2" xfId="187" xr:uid="{00000000-0005-0000-0000-0000A4010000}"/>
    <cellStyle name="Normal 5 2 2" xfId="188" xr:uid="{00000000-0005-0000-0000-0000A5010000}"/>
    <cellStyle name="Normal 5 2 3" xfId="189" xr:uid="{00000000-0005-0000-0000-0000A6010000}"/>
    <cellStyle name="Normal 5 2 4" xfId="400" xr:uid="{00000000-0005-0000-0000-0000A7010000}"/>
    <cellStyle name="Normal 5 2 5" xfId="401" xr:uid="{00000000-0005-0000-0000-0000A8010000}"/>
    <cellStyle name="Normal 5 2_LOOKUP DATA" xfId="190" xr:uid="{00000000-0005-0000-0000-0000A9010000}"/>
    <cellStyle name="Normal 5 3" xfId="191" xr:uid="{00000000-0005-0000-0000-0000AA010000}"/>
    <cellStyle name="Normal 5 3 2" xfId="192" xr:uid="{00000000-0005-0000-0000-0000AB010000}"/>
    <cellStyle name="Normal 5 3 2 2" xfId="491" xr:uid="{00000000-0005-0000-0000-0000AC010000}"/>
    <cellStyle name="Normal 5 3 3" xfId="193" xr:uid="{00000000-0005-0000-0000-0000AD010000}"/>
    <cellStyle name="Normal 5 3 3 2" xfId="492" xr:uid="{00000000-0005-0000-0000-0000AE010000}"/>
    <cellStyle name="Normal 5 3 4" xfId="290" xr:uid="{00000000-0005-0000-0000-0000AF010000}"/>
    <cellStyle name="Normal 5 3 4 2" xfId="493" xr:uid="{00000000-0005-0000-0000-0000B0010000}"/>
    <cellStyle name="Normal 5 3 5" xfId="494" xr:uid="{00000000-0005-0000-0000-0000B1010000}"/>
    <cellStyle name="Normal 5 3_LOOKUP DATA" xfId="194" xr:uid="{00000000-0005-0000-0000-0000B2010000}"/>
    <cellStyle name="Normal 5 4" xfId="195" xr:uid="{00000000-0005-0000-0000-0000B3010000}"/>
    <cellStyle name="Normal 5 4 2" xfId="495" xr:uid="{00000000-0005-0000-0000-0000B4010000}"/>
    <cellStyle name="Normal 5 5" xfId="196" xr:uid="{00000000-0005-0000-0000-0000B5010000}"/>
    <cellStyle name="Normal 5 5 2" xfId="496" xr:uid="{00000000-0005-0000-0000-0000B6010000}"/>
    <cellStyle name="Normal 5 6" xfId="197" xr:uid="{00000000-0005-0000-0000-0000B7010000}"/>
    <cellStyle name="Normal 5 6 2" xfId="497" xr:uid="{00000000-0005-0000-0000-0000B8010000}"/>
    <cellStyle name="Normal 5 7" xfId="198" xr:uid="{00000000-0005-0000-0000-0000B9010000}"/>
    <cellStyle name="Normal 5 7 2" xfId="498" xr:uid="{00000000-0005-0000-0000-0000BA010000}"/>
    <cellStyle name="Normal 5 8" xfId="199" xr:uid="{00000000-0005-0000-0000-0000BB010000}"/>
    <cellStyle name="Normal 5 8 2" xfId="499" xr:uid="{00000000-0005-0000-0000-0000BC010000}"/>
    <cellStyle name="Normal 5 9" xfId="200" xr:uid="{00000000-0005-0000-0000-0000BD010000}"/>
    <cellStyle name="Normal 5_Breakdown of year" xfId="201" xr:uid="{00000000-0005-0000-0000-0000BE010000}"/>
    <cellStyle name="Normal 6" xfId="202" xr:uid="{00000000-0005-0000-0000-0000BF010000}"/>
    <cellStyle name="Normal 6 10" xfId="307" xr:uid="{00000000-0005-0000-0000-0000C0010000}"/>
    <cellStyle name="Normal 6 11" xfId="402" xr:uid="{00000000-0005-0000-0000-0000C1010000}"/>
    <cellStyle name="Normal 6 2" xfId="203" xr:uid="{00000000-0005-0000-0000-0000C2010000}"/>
    <cellStyle name="Normal 6 2 2" xfId="204" xr:uid="{00000000-0005-0000-0000-0000C3010000}"/>
    <cellStyle name="Normal 6 2 2 2" xfId="500" xr:uid="{00000000-0005-0000-0000-0000C4010000}"/>
    <cellStyle name="Normal 6 2 3" xfId="205" xr:uid="{00000000-0005-0000-0000-0000C5010000}"/>
    <cellStyle name="Normal 6 2 3 2" xfId="501" xr:uid="{00000000-0005-0000-0000-0000C6010000}"/>
    <cellStyle name="Normal 6 2 4" xfId="291" xr:uid="{00000000-0005-0000-0000-0000C7010000}"/>
    <cellStyle name="Normal 6 2 4 2" xfId="502" xr:uid="{00000000-0005-0000-0000-0000C8010000}"/>
    <cellStyle name="Normal 6 2 5" xfId="503" xr:uid="{00000000-0005-0000-0000-0000C9010000}"/>
    <cellStyle name="Normal 6 2_LOOKUP DATA" xfId="206" xr:uid="{00000000-0005-0000-0000-0000CA010000}"/>
    <cellStyle name="Normal 6 3" xfId="207" xr:uid="{00000000-0005-0000-0000-0000CB010000}"/>
    <cellStyle name="Normal 6 3 2" xfId="504" xr:uid="{00000000-0005-0000-0000-0000CC010000}"/>
    <cellStyle name="Normal 6 4" xfId="208" xr:uid="{00000000-0005-0000-0000-0000CD010000}"/>
    <cellStyle name="Normal 6 4 2" xfId="505" xr:uid="{00000000-0005-0000-0000-0000CE010000}"/>
    <cellStyle name="Normal 6 5" xfId="209" xr:uid="{00000000-0005-0000-0000-0000CF010000}"/>
    <cellStyle name="Normal 6 5 2" xfId="506" xr:uid="{00000000-0005-0000-0000-0000D0010000}"/>
    <cellStyle name="Normal 6 6" xfId="210" xr:uid="{00000000-0005-0000-0000-0000D1010000}"/>
    <cellStyle name="Normal 6 6 2" xfId="507" xr:uid="{00000000-0005-0000-0000-0000D2010000}"/>
    <cellStyle name="Normal 6 7" xfId="211" xr:uid="{00000000-0005-0000-0000-0000D3010000}"/>
    <cellStyle name="Normal 6 7 2" xfId="508" xr:uid="{00000000-0005-0000-0000-0000D4010000}"/>
    <cellStyle name="Normal 6 8" xfId="212" xr:uid="{00000000-0005-0000-0000-0000D5010000}"/>
    <cellStyle name="Normal 6 9" xfId="213" xr:uid="{00000000-0005-0000-0000-0000D6010000}"/>
    <cellStyle name="Normal 6_LOOKUP DATA" xfId="214" xr:uid="{00000000-0005-0000-0000-0000D7010000}"/>
    <cellStyle name="Normal 7" xfId="215" xr:uid="{00000000-0005-0000-0000-0000D8010000}"/>
    <cellStyle name="Normal 7 10" xfId="403" xr:uid="{00000000-0005-0000-0000-0000D9010000}"/>
    <cellStyle name="Normal 7 2" xfId="216" xr:uid="{00000000-0005-0000-0000-0000DA010000}"/>
    <cellStyle name="Normal 7 2 2" xfId="217" xr:uid="{00000000-0005-0000-0000-0000DB010000}"/>
    <cellStyle name="Normal 7 2 2 2" xfId="509" xr:uid="{00000000-0005-0000-0000-0000DC010000}"/>
    <cellStyle name="Normal 7 2 3" xfId="265" xr:uid="{00000000-0005-0000-0000-0000DD010000}"/>
    <cellStyle name="Normal 7 2 3 2" xfId="510" xr:uid="{00000000-0005-0000-0000-0000DE010000}"/>
    <cellStyle name="Normal 7 2 4" xfId="292" xr:uid="{00000000-0005-0000-0000-0000DF010000}"/>
    <cellStyle name="Normal 7 2_LOOKUP DATA" xfId="322" xr:uid="{00000000-0005-0000-0000-0000E0010000}"/>
    <cellStyle name="Normal 7 3" xfId="218" xr:uid="{00000000-0005-0000-0000-0000E1010000}"/>
    <cellStyle name="Normal 7 3 2" xfId="511" xr:uid="{00000000-0005-0000-0000-0000E2010000}"/>
    <cellStyle name="Normal 7 4" xfId="219" xr:uid="{00000000-0005-0000-0000-0000E3010000}"/>
    <cellStyle name="Normal 7 4 2" xfId="512" xr:uid="{00000000-0005-0000-0000-0000E4010000}"/>
    <cellStyle name="Normal 7 5" xfId="220" xr:uid="{00000000-0005-0000-0000-0000E5010000}"/>
    <cellStyle name="Normal 7 5 2" xfId="513" xr:uid="{00000000-0005-0000-0000-0000E6010000}"/>
    <cellStyle name="Normal 7 6" xfId="221" xr:uid="{00000000-0005-0000-0000-0000E7010000}"/>
    <cellStyle name="Normal 7 6 2" xfId="514" xr:uid="{00000000-0005-0000-0000-0000E8010000}"/>
    <cellStyle name="Normal 7 7" xfId="293" xr:uid="{00000000-0005-0000-0000-0000E9010000}"/>
    <cellStyle name="Normal 7 7 2" xfId="515" xr:uid="{00000000-0005-0000-0000-0000EA010000}"/>
    <cellStyle name="Normal 7 8" xfId="404" xr:uid="{00000000-0005-0000-0000-0000EB010000}"/>
    <cellStyle name="Normal 7 9" xfId="405" xr:uid="{00000000-0005-0000-0000-0000EC010000}"/>
    <cellStyle name="Normal 7_LOOKUP DATA" xfId="222" xr:uid="{00000000-0005-0000-0000-0000ED010000}"/>
    <cellStyle name="Normal 8" xfId="223" xr:uid="{00000000-0005-0000-0000-0000EE010000}"/>
    <cellStyle name="Normal 8 2" xfId="224" xr:uid="{00000000-0005-0000-0000-0000EF010000}"/>
    <cellStyle name="Normal 8 2 2" xfId="225" xr:uid="{00000000-0005-0000-0000-0000F0010000}"/>
    <cellStyle name="Normal 8 2 2 2" xfId="516" xr:uid="{00000000-0005-0000-0000-0000F1010000}"/>
    <cellStyle name="Normal 8 2 3" xfId="266" xr:uid="{00000000-0005-0000-0000-0000F2010000}"/>
    <cellStyle name="Normal 8 2 3 2" xfId="517" xr:uid="{00000000-0005-0000-0000-0000F3010000}"/>
    <cellStyle name="Normal 8 2 4" xfId="294" xr:uid="{00000000-0005-0000-0000-0000F4010000}"/>
    <cellStyle name="Normal 8 2_LOOKUP DATA" xfId="323" xr:uid="{00000000-0005-0000-0000-0000F5010000}"/>
    <cellStyle name="Normal 8 3" xfId="226" xr:uid="{00000000-0005-0000-0000-0000F6010000}"/>
    <cellStyle name="Normal 8 3 2" xfId="518" xr:uid="{00000000-0005-0000-0000-0000F7010000}"/>
    <cellStyle name="Normal 8 4" xfId="227" xr:uid="{00000000-0005-0000-0000-0000F8010000}"/>
    <cellStyle name="Normal 8 4 2" xfId="519" xr:uid="{00000000-0005-0000-0000-0000F9010000}"/>
    <cellStyle name="Normal 8 5" xfId="228" xr:uid="{00000000-0005-0000-0000-0000FA010000}"/>
    <cellStyle name="Normal 8 5 2" xfId="520" xr:uid="{00000000-0005-0000-0000-0000FB010000}"/>
    <cellStyle name="Normal 8 6" xfId="295" xr:uid="{00000000-0005-0000-0000-0000FC010000}"/>
    <cellStyle name="Normal 8 6 2" xfId="521" xr:uid="{00000000-0005-0000-0000-0000FD010000}"/>
    <cellStyle name="Normal 8 7" xfId="406" xr:uid="{00000000-0005-0000-0000-0000FE010000}"/>
    <cellStyle name="Normal 8 7 2" xfId="522" xr:uid="{00000000-0005-0000-0000-0000FF010000}"/>
    <cellStyle name="Normal 8 8" xfId="407" xr:uid="{00000000-0005-0000-0000-000000020000}"/>
    <cellStyle name="Normal 8 9" xfId="408" xr:uid="{00000000-0005-0000-0000-000001020000}"/>
    <cellStyle name="Normal 8_LOOKUP DATA" xfId="229" xr:uid="{00000000-0005-0000-0000-000002020000}"/>
    <cellStyle name="Normal 9" xfId="230" xr:uid="{00000000-0005-0000-0000-000003020000}"/>
    <cellStyle name="Normal 9 2" xfId="231" xr:uid="{00000000-0005-0000-0000-000004020000}"/>
    <cellStyle name="Normal 9 2 2" xfId="232" xr:uid="{00000000-0005-0000-0000-000005020000}"/>
    <cellStyle name="Normal 9 2 2 2" xfId="523" xr:uid="{00000000-0005-0000-0000-000006020000}"/>
    <cellStyle name="Normal 9 2 3" xfId="267" xr:uid="{00000000-0005-0000-0000-000007020000}"/>
    <cellStyle name="Normal 9 2 3 2" xfId="524" xr:uid="{00000000-0005-0000-0000-000008020000}"/>
    <cellStyle name="Normal 9 2 4" xfId="296" xr:uid="{00000000-0005-0000-0000-000009020000}"/>
    <cellStyle name="Normal 9 2_LOOKUP DATA" xfId="324" xr:uid="{00000000-0005-0000-0000-00000A020000}"/>
    <cellStyle name="Normal 9 3" xfId="233" xr:uid="{00000000-0005-0000-0000-00000B020000}"/>
    <cellStyle name="Normal 9 3 2" xfId="525" xr:uid="{00000000-0005-0000-0000-00000C020000}"/>
    <cellStyle name="Normal 9 4" xfId="234" xr:uid="{00000000-0005-0000-0000-00000D020000}"/>
    <cellStyle name="Normal 9 4 2" xfId="526" xr:uid="{00000000-0005-0000-0000-00000E020000}"/>
    <cellStyle name="Normal 9 5" xfId="235" xr:uid="{00000000-0005-0000-0000-00000F020000}"/>
    <cellStyle name="Normal 9 5 2" xfId="527" xr:uid="{00000000-0005-0000-0000-000010020000}"/>
    <cellStyle name="Normal 9 6" xfId="297" xr:uid="{00000000-0005-0000-0000-000011020000}"/>
    <cellStyle name="Normal 9 6 2" xfId="528" xr:uid="{00000000-0005-0000-0000-000012020000}"/>
    <cellStyle name="Normal 9 7" xfId="409" xr:uid="{00000000-0005-0000-0000-000013020000}"/>
    <cellStyle name="Normal 9 7 2" xfId="529" xr:uid="{00000000-0005-0000-0000-000014020000}"/>
    <cellStyle name="Normal 9 8" xfId="410" xr:uid="{00000000-0005-0000-0000-000015020000}"/>
    <cellStyle name="Normal 9 9" xfId="411" xr:uid="{00000000-0005-0000-0000-000016020000}"/>
    <cellStyle name="Normal 9_LOOKUP DATA" xfId="236" xr:uid="{00000000-0005-0000-0000-000017020000}"/>
    <cellStyle name="Normal_2000 Special Values_File" xfId="3" xr:uid="{00000000-0005-0000-0000-000018020000}"/>
    <cellStyle name="Normal_Data1" xfId="2" xr:uid="{00000000-0005-0000-0000-000019020000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uk/government/publications/early-years-funding-2026-to-2027/2026-to-2027-early-years-national-funding-formulae-technical-note" TargetMode="External"/><Relationship Id="rId1" Type="http://schemas.openxmlformats.org/officeDocument/2006/relationships/hyperlink" Target="https://www.gov.uk/government/publications/early-years-funding-2025-to-2026/2025-to-2026-early-years-national-funding-formulae-technical-no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S39"/>
  <sheetViews>
    <sheetView showGridLines="0" tabSelected="1" zoomScale="80" zoomScaleNormal="80" zoomScaleSheetLayoutView="100" workbookViewId="0">
      <selection activeCell="I2" sqref="I2:J2"/>
    </sheetView>
  </sheetViews>
  <sheetFormatPr defaultColWidth="0" defaultRowHeight="14" zeroHeight="1"/>
  <cols>
    <col min="1" max="1" width="5.7265625" style="6" customWidth="1"/>
    <col min="2" max="2" width="4.7265625" style="6" customWidth="1"/>
    <col min="3" max="3" width="5.7265625" style="6" customWidth="1"/>
    <col min="4" max="5" width="9.1796875" style="6" customWidth="1"/>
    <col min="6" max="6" width="12.7265625" style="6" customWidth="1"/>
    <col min="7" max="7" width="43.26953125" style="6" customWidth="1"/>
    <col min="8" max="8" width="15.54296875" style="6" customWidth="1"/>
    <col min="9" max="10" width="19.1796875" style="6" customWidth="1"/>
    <col min="11" max="11" width="5.26953125" style="6" customWidth="1"/>
    <col min="12" max="45" width="0" style="6" hidden="1" customWidth="1"/>
    <col min="46" max="16384" width="9.1796875" style="6" hidden="1"/>
  </cols>
  <sheetData>
    <row r="1" spans="1:11" ht="14.5" thickBo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4.75" customHeight="1" thickTop="1" thickBot="1">
      <c r="A2" s="36"/>
      <c r="B2" s="74" t="s">
        <v>0</v>
      </c>
      <c r="C2" s="75"/>
      <c r="D2" s="75"/>
      <c r="E2" s="75"/>
      <c r="F2" s="75"/>
      <c r="G2" s="75"/>
      <c r="H2" s="76"/>
      <c r="I2" s="77"/>
      <c r="J2" s="78"/>
      <c r="K2" s="36"/>
    </row>
    <row r="3" spans="1:11" ht="8.25" customHeight="1" thickTop="1">
      <c r="A3" s="36"/>
      <c r="B3" s="18"/>
      <c r="C3" s="18"/>
      <c r="D3" s="18"/>
      <c r="E3" s="18"/>
      <c r="F3" s="18"/>
      <c r="G3" s="18"/>
      <c r="H3" s="18"/>
      <c r="I3" s="18"/>
      <c r="J3" s="18"/>
      <c r="K3" s="36"/>
    </row>
    <row r="4" spans="1:11" ht="18.75" customHeight="1">
      <c r="A4" s="36"/>
      <c r="B4" s="79" t="s">
        <v>42</v>
      </c>
      <c r="C4" s="80"/>
      <c r="D4" s="80"/>
      <c r="E4" s="80"/>
      <c r="F4" s="80"/>
      <c r="G4" s="80"/>
      <c r="H4" s="80"/>
      <c r="I4" s="80"/>
      <c r="J4" s="81"/>
      <c r="K4" s="36"/>
    </row>
    <row r="5" spans="1:11" ht="15.5">
      <c r="A5" s="36"/>
      <c r="B5" s="19"/>
      <c r="C5" s="19"/>
      <c r="D5" s="19"/>
      <c r="E5" s="19"/>
      <c r="F5" s="19"/>
      <c r="G5" s="19"/>
      <c r="H5" s="37"/>
      <c r="I5" s="37"/>
      <c r="J5" s="37"/>
      <c r="K5" s="36"/>
    </row>
    <row r="6" spans="1:11" ht="20">
      <c r="A6" s="36"/>
      <c r="B6" s="87" t="str">
        <f>IFERROR(IF(I2="","",VLOOKUP(I2,'Data and Values'!$A$22:$C$27,2,FALSE)),"Please enter valid DfE number")</f>
        <v/>
      </c>
      <c r="C6" s="88"/>
      <c r="D6" s="88"/>
      <c r="E6" s="88"/>
      <c r="F6" s="88"/>
      <c r="G6" s="88"/>
      <c r="H6" s="88"/>
      <c r="I6" s="88"/>
      <c r="J6" s="89"/>
      <c r="K6" s="36"/>
    </row>
    <row r="7" spans="1:11" ht="10.5" customHeight="1">
      <c r="A7" s="36"/>
      <c r="B7" s="7"/>
      <c r="C7" s="7"/>
      <c r="D7" s="13"/>
      <c r="E7" s="7"/>
      <c r="F7" s="7"/>
      <c r="G7" s="7"/>
      <c r="H7" s="7"/>
      <c r="I7" s="13"/>
      <c r="J7" s="7"/>
      <c r="K7" s="36"/>
    </row>
    <row r="8" spans="1:11">
      <c r="A8" s="36"/>
      <c r="B8" s="82" t="s">
        <v>43</v>
      </c>
      <c r="C8" s="83"/>
      <c r="D8" s="83"/>
      <c r="E8" s="83"/>
      <c r="F8" s="83"/>
      <c r="G8" s="83"/>
      <c r="H8" s="16" t="s">
        <v>1</v>
      </c>
      <c r="I8" s="83" t="str">
        <f>IFERROR(IF(I2="","",VLOOKUP(I2,'Data and Values'!$A$22:$C$27,3,FALSE)),"")</f>
        <v/>
      </c>
      <c r="J8" s="90"/>
      <c r="K8" s="36"/>
    </row>
    <row r="9" spans="1:11" ht="20">
      <c r="A9" s="36"/>
      <c r="B9" s="7"/>
      <c r="C9" s="7"/>
      <c r="D9" s="14"/>
      <c r="E9" s="36"/>
      <c r="F9" s="36"/>
      <c r="G9" s="36"/>
      <c r="H9" s="15"/>
      <c r="I9" s="11"/>
      <c r="J9" s="12"/>
      <c r="K9" s="36"/>
    </row>
    <row r="10" spans="1:11" s="8" customFormat="1" ht="62">
      <c r="A10" s="38"/>
      <c r="B10" s="84" t="s">
        <v>2</v>
      </c>
      <c r="C10" s="85"/>
      <c r="D10" s="85"/>
      <c r="E10" s="85"/>
      <c r="F10" s="85"/>
      <c r="G10" s="86"/>
      <c r="H10" s="17" t="s">
        <v>3</v>
      </c>
      <c r="I10" s="17" t="s">
        <v>4</v>
      </c>
      <c r="J10" s="17" t="s">
        <v>5</v>
      </c>
      <c r="K10" s="38"/>
    </row>
    <row r="11" spans="1:11">
      <c r="A11" s="36"/>
      <c r="B11" s="39">
        <v>1</v>
      </c>
      <c r="C11" s="91" t="s">
        <v>6</v>
      </c>
      <c r="D11" s="91"/>
      <c r="E11" s="91"/>
      <c r="F11" s="91"/>
      <c r="G11" s="91"/>
      <c r="H11" s="40" t="str">
        <f>IFERROR(VLOOKUP(I2, 'Data and Values'!A22:E24, 5, FALSE), " ")</f>
        <v xml:space="preserve"> </v>
      </c>
      <c r="I11" s="35">
        <f>'Data and Values'!B33</f>
        <v>15207</v>
      </c>
      <c r="J11" s="35">
        <f>IFERROR(H11*I11, 0)</f>
        <v>0</v>
      </c>
      <c r="K11" s="36"/>
    </row>
    <row r="12" spans="1:11">
      <c r="A12" s="36"/>
      <c r="B12" s="34" t="s">
        <v>7</v>
      </c>
      <c r="C12" s="91" t="s">
        <v>8</v>
      </c>
      <c r="D12" s="91"/>
      <c r="E12" s="91"/>
      <c r="F12" s="91"/>
      <c r="G12" s="91"/>
      <c r="H12" s="92" t="str">
        <f>IF(J8="","",VLOOKUP(J8,'Data and Values'!$A$22:$G$27,4,FALSE))</f>
        <v/>
      </c>
      <c r="I12" s="93"/>
      <c r="J12" s="35">
        <f>'Data and Values'!B32</f>
        <v>169544.97500000001</v>
      </c>
      <c r="K12" s="36"/>
    </row>
    <row r="13" spans="1:11" ht="15" customHeight="1">
      <c r="A13" s="36"/>
      <c r="B13" s="67" t="s">
        <v>9</v>
      </c>
      <c r="C13" s="72" t="s">
        <v>44</v>
      </c>
      <c r="D13" s="72"/>
      <c r="E13" s="72"/>
      <c r="F13" s="72"/>
      <c r="G13" s="72"/>
      <c r="H13" s="41"/>
      <c r="I13" s="41"/>
      <c r="J13" s="35">
        <f>IFERROR(VLOOKUP($I$2,'Data and Values'!$A$22:$I$24,6,FALSE),0)</f>
        <v>0</v>
      </c>
      <c r="K13" s="36"/>
    </row>
    <row r="14" spans="1:11">
      <c r="A14" s="36"/>
      <c r="B14" s="68"/>
      <c r="C14" s="72" t="s">
        <v>45</v>
      </c>
      <c r="D14" s="72"/>
      <c r="E14" s="72"/>
      <c r="F14" s="72"/>
      <c r="G14" s="72"/>
      <c r="H14" s="41"/>
      <c r="I14" s="41"/>
      <c r="J14" s="35">
        <f>IFERROR(VLOOKUP($I$2, 'Data and Values'!$A$22:$I$24, 9, FALSE),0)</f>
        <v>0</v>
      </c>
      <c r="K14" s="36"/>
    </row>
    <row r="15" spans="1:11">
      <c r="A15" s="36"/>
      <c r="B15" s="69"/>
      <c r="C15" s="70" t="s">
        <v>10</v>
      </c>
      <c r="D15" s="70"/>
      <c r="E15" s="70"/>
      <c r="F15" s="70"/>
      <c r="G15" s="70"/>
      <c r="H15" s="41"/>
      <c r="I15" s="41"/>
      <c r="J15" s="33">
        <f>SUM(J13:J14)</f>
        <v>0</v>
      </c>
      <c r="K15" s="36"/>
    </row>
    <row r="16" spans="1:11" ht="21" customHeight="1">
      <c r="A16" s="36"/>
      <c r="B16" s="65" t="s">
        <v>46</v>
      </c>
      <c r="C16" s="66"/>
      <c r="D16" s="66"/>
      <c r="E16" s="66"/>
      <c r="F16" s="66"/>
      <c r="G16" s="66"/>
      <c r="H16" s="66"/>
      <c r="I16" s="63">
        <f>J11+J12+J15</f>
        <v>169544.97500000001</v>
      </c>
      <c r="J16" s="64"/>
      <c r="K16" s="36"/>
    </row>
    <row r="17" spans="1:11" ht="16.5" customHeight="1">
      <c r="A17" s="36"/>
      <c r="B17" s="71"/>
      <c r="C17" s="71"/>
      <c r="D17" s="71"/>
      <c r="E17" s="71"/>
      <c r="F17" s="71"/>
      <c r="G17" s="71"/>
      <c r="H17" s="71"/>
      <c r="I17" s="71"/>
      <c r="J17" s="71"/>
      <c r="K17" s="36"/>
    </row>
    <row r="18" spans="1:11">
      <c r="A18" s="36"/>
      <c r="B18" s="73"/>
      <c r="C18" s="73"/>
      <c r="D18" s="73"/>
      <c r="E18" s="73"/>
      <c r="F18" s="73"/>
      <c r="G18" s="73"/>
      <c r="H18" s="73"/>
      <c r="I18" s="73"/>
      <c r="J18" s="73"/>
      <c r="K18" s="36"/>
    </row>
    <row r="19" spans="1:11" ht="18">
      <c r="A19" s="36"/>
      <c r="B19" s="71"/>
      <c r="C19" s="71"/>
      <c r="D19" s="71"/>
      <c r="E19" s="71"/>
      <c r="F19" s="71"/>
      <c r="G19" s="71"/>
      <c r="H19" s="71"/>
      <c r="I19" s="71"/>
      <c r="J19" s="71"/>
      <c r="K19" s="36"/>
    </row>
    <row r="20" spans="1:11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</row>
    <row r="23" spans="1:11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</row>
    <row r="24" spans="1:11" hidden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</row>
    <row r="25" spans="1:11" hidden="1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</row>
    <row r="26" spans="1:1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1:11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</row>
    <row r="28" spans="1:11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29" spans="1:11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11" hidden="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1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</row>
    <row r="32" spans="1:11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1" hidden="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</row>
    <row r="35" spans="1:11" hidden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</row>
    <row r="36" spans="1:11" hidden="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1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</row>
  </sheetData>
  <sheetProtection algorithmName="SHA-512" hashValue="/+R/wburJFpHiUDYzUDg7AbOXE2mc/pp3Wv95LT03f2/0+gQlr3MqMyaOx+HOqTT6+QdzKQU8xF5z9EUwpxRRg==" saltValue="17+SoF0ApASDeF/9AucJxQ==" spinCount="100000" sheet="1" objects="1" scenarios="1"/>
  <mergeCells count="19">
    <mergeCell ref="B2:H2"/>
    <mergeCell ref="I2:J2"/>
    <mergeCell ref="B4:J4"/>
    <mergeCell ref="B8:G8"/>
    <mergeCell ref="C13:G13"/>
    <mergeCell ref="B10:G10"/>
    <mergeCell ref="B6:J6"/>
    <mergeCell ref="I8:J8"/>
    <mergeCell ref="C11:G11"/>
    <mergeCell ref="C12:G12"/>
    <mergeCell ref="H12:I12"/>
    <mergeCell ref="I16:J16"/>
    <mergeCell ref="B16:H16"/>
    <mergeCell ref="B13:B15"/>
    <mergeCell ref="C15:G15"/>
    <mergeCell ref="B19:J19"/>
    <mergeCell ref="B17:J17"/>
    <mergeCell ref="C14:G14"/>
    <mergeCell ref="B18:J18"/>
  </mergeCells>
  <conditionalFormatting sqref="B6:J6">
    <cfRule type="containsText" dxfId="0" priority="1" operator="containsText" text="Please enter valid DfE number">
      <formula>NOT(ISERROR(SEARCH("Please enter valid DfE number",B6)))</formula>
    </cfRule>
  </conditionalFormatting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9:I51"/>
  <sheetViews>
    <sheetView topLeftCell="A18" zoomScale="70" zoomScaleNormal="70" workbookViewId="0">
      <pane xSplit="2" ySplit="4" topLeftCell="C22" activePane="bottomRight" state="frozen"/>
      <selection pane="topRight" activeCell="I2" sqref="I2:J2"/>
      <selection pane="bottomLeft" activeCell="I2" sqref="I2:J2"/>
      <selection pane="bottomRight" activeCell="F22" sqref="F22"/>
    </sheetView>
  </sheetViews>
  <sheetFormatPr defaultRowHeight="14.5"/>
  <cols>
    <col min="1" max="1" width="12.90625" customWidth="1"/>
    <col min="2" max="2" width="28.54296875" bestFit="1" customWidth="1"/>
    <col min="4" max="4" width="27.453125" bestFit="1" customWidth="1"/>
    <col min="5" max="5" width="21.453125" customWidth="1"/>
    <col min="6" max="6" width="16" customWidth="1"/>
    <col min="7" max="7" width="22.54296875" customWidth="1"/>
    <col min="8" max="8" width="23.7265625" customWidth="1"/>
    <col min="9" max="9" width="11.26953125" bestFit="1" customWidth="1"/>
    <col min="10" max="10" width="13.453125" bestFit="1" customWidth="1"/>
    <col min="11" max="11" width="8.453125" bestFit="1" customWidth="1"/>
    <col min="12" max="12" width="11.81640625" bestFit="1" customWidth="1"/>
    <col min="13" max="13" width="15" bestFit="1" customWidth="1"/>
    <col min="14" max="14" width="10.54296875" customWidth="1"/>
    <col min="16" max="16" width="10.1796875" customWidth="1"/>
    <col min="219" max="219" width="15.7265625" bestFit="1" customWidth="1"/>
    <col min="220" max="220" width="16.7265625" bestFit="1" customWidth="1"/>
    <col min="231" max="231" width="16.7265625" bestFit="1" customWidth="1"/>
    <col min="253" max="253" width="12.7265625" bestFit="1" customWidth="1"/>
    <col min="475" max="475" width="15.7265625" bestFit="1" customWidth="1"/>
    <col min="476" max="476" width="16.7265625" bestFit="1" customWidth="1"/>
    <col min="487" max="487" width="16.7265625" bestFit="1" customWidth="1"/>
    <col min="509" max="509" width="12.7265625" bestFit="1" customWidth="1"/>
    <col min="731" max="731" width="15.7265625" bestFit="1" customWidth="1"/>
    <col min="732" max="732" width="16.7265625" bestFit="1" customWidth="1"/>
    <col min="743" max="743" width="16.7265625" bestFit="1" customWidth="1"/>
    <col min="765" max="765" width="12.7265625" bestFit="1" customWidth="1"/>
    <col min="987" max="987" width="15.7265625" bestFit="1" customWidth="1"/>
    <col min="988" max="988" width="16.7265625" bestFit="1" customWidth="1"/>
    <col min="999" max="999" width="16.7265625" bestFit="1" customWidth="1"/>
    <col min="1021" max="1021" width="12.7265625" bestFit="1" customWidth="1"/>
    <col min="1243" max="1243" width="15.7265625" bestFit="1" customWidth="1"/>
    <col min="1244" max="1244" width="16.7265625" bestFit="1" customWidth="1"/>
    <col min="1255" max="1255" width="16.7265625" bestFit="1" customWidth="1"/>
    <col min="1277" max="1277" width="12.7265625" bestFit="1" customWidth="1"/>
    <col min="1499" max="1499" width="15.7265625" bestFit="1" customWidth="1"/>
    <col min="1500" max="1500" width="16.7265625" bestFit="1" customWidth="1"/>
    <col min="1511" max="1511" width="16.7265625" bestFit="1" customWidth="1"/>
    <col min="1533" max="1533" width="12.7265625" bestFit="1" customWidth="1"/>
    <col min="1755" max="1755" width="15.7265625" bestFit="1" customWidth="1"/>
    <col min="1756" max="1756" width="16.7265625" bestFit="1" customWidth="1"/>
    <col min="1767" max="1767" width="16.7265625" bestFit="1" customWidth="1"/>
    <col min="1789" max="1789" width="12.7265625" bestFit="1" customWidth="1"/>
    <col min="2011" max="2011" width="15.7265625" bestFit="1" customWidth="1"/>
    <col min="2012" max="2012" width="16.7265625" bestFit="1" customWidth="1"/>
    <col min="2023" max="2023" width="16.7265625" bestFit="1" customWidth="1"/>
    <col min="2045" max="2045" width="12.7265625" bestFit="1" customWidth="1"/>
    <col min="2267" max="2267" width="15.7265625" bestFit="1" customWidth="1"/>
    <col min="2268" max="2268" width="16.7265625" bestFit="1" customWidth="1"/>
    <col min="2279" max="2279" width="16.7265625" bestFit="1" customWidth="1"/>
    <col min="2301" max="2301" width="12.7265625" bestFit="1" customWidth="1"/>
    <col min="2523" max="2523" width="15.7265625" bestFit="1" customWidth="1"/>
    <col min="2524" max="2524" width="16.7265625" bestFit="1" customWidth="1"/>
    <col min="2535" max="2535" width="16.7265625" bestFit="1" customWidth="1"/>
    <col min="2557" max="2557" width="12.7265625" bestFit="1" customWidth="1"/>
    <col min="2779" max="2779" width="15.7265625" bestFit="1" customWidth="1"/>
    <col min="2780" max="2780" width="16.7265625" bestFit="1" customWidth="1"/>
    <col min="2791" max="2791" width="16.7265625" bestFit="1" customWidth="1"/>
    <col min="2813" max="2813" width="12.7265625" bestFit="1" customWidth="1"/>
    <col min="3035" max="3035" width="15.7265625" bestFit="1" customWidth="1"/>
    <col min="3036" max="3036" width="16.7265625" bestFit="1" customWidth="1"/>
    <col min="3047" max="3047" width="16.7265625" bestFit="1" customWidth="1"/>
    <col min="3069" max="3069" width="12.7265625" bestFit="1" customWidth="1"/>
    <col min="3291" max="3291" width="15.7265625" bestFit="1" customWidth="1"/>
    <col min="3292" max="3292" width="16.7265625" bestFit="1" customWidth="1"/>
    <col min="3303" max="3303" width="16.7265625" bestFit="1" customWidth="1"/>
    <col min="3325" max="3325" width="12.7265625" bestFit="1" customWidth="1"/>
    <col min="3547" max="3547" width="15.7265625" bestFit="1" customWidth="1"/>
    <col min="3548" max="3548" width="16.7265625" bestFit="1" customWidth="1"/>
    <col min="3559" max="3559" width="16.7265625" bestFit="1" customWidth="1"/>
    <col min="3581" max="3581" width="12.7265625" bestFit="1" customWidth="1"/>
    <col min="3803" max="3803" width="15.7265625" bestFit="1" customWidth="1"/>
    <col min="3804" max="3804" width="16.7265625" bestFit="1" customWidth="1"/>
    <col min="3815" max="3815" width="16.7265625" bestFit="1" customWidth="1"/>
    <col min="3837" max="3837" width="12.7265625" bestFit="1" customWidth="1"/>
    <col min="4059" max="4059" width="15.7265625" bestFit="1" customWidth="1"/>
    <col min="4060" max="4060" width="16.7265625" bestFit="1" customWidth="1"/>
    <col min="4071" max="4071" width="16.7265625" bestFit="1" customWidth="1"/>
    <col min="4093" max="4093" width="12.7265625" bestFit="1" customWidth="1"/>
    <col min="4315" max="4315" width="15.7265625" bestFit="1" customWidth="1"/>
    <col min="4316" max="4316" width="16.7265625" bestFit="1" customWidth="1"/>
    <col min="4327" max="4327" width="16.7265625" bestFit="1" customWidth="1"/>
    <col min="4349" max="4349" width="12.7265625" bestFit="1" customWidth="1"/>
    <col min="4571" max="4571" width="15.7265625" bestFit="1" customWidth="1"/>
    <col min="4572" max="4572" width="16.7265625" bestFit="1" customWidth="1"/>
    <col min="4583" max="4583" width="16.7265625" bestFit="1" customWidth="1"/>
    <col min="4605" max="4605" width="12.7265625" bestFit="1" customWidth="1"/>
    <col min="4827" max="4827" width="15.7265625" bestFit="1" customWidth="1"/>
    <col min="4828" max="4828" width="16.7265625" bestFit="1" customWidth="1"/>
    <col min="4839" max="4839" width="16.7265625" bestFit="1" customWidth="1"/>
    <col min="4861" max="4861" width="12.7265625" bestFit="1" customWidth="1"/>
    <col min="5083" max="5083" width="15.7265625" bestFit="1" customWidth="1"/>
    <col min="5084" max="5084" width="16.7265625" bestFit="1" customWidth="1"/>
    <col min="5095" max="5095" width="16.7265625" bestFit="1" customWidth="1"/>
    <col min="5117" max="5117" width="12.7265625" bestFit="1" customWidth="1"/>
    <col min="5339" max="5339" width="15.7265625" bestFit="1" customWidth="1"/>
    <col min="5340" max="5340" width="16.7265625" bestFit="1" customWidth="1"/>
    <col min="5351" max="5351" width="16.7265625" bestFit="1" customWidth="1"/>
    <col min="5373" max="5373" width="12.7265625" bestFit="1" customWidth="1"/>
    <col min="5595" max="5595" width="15.7265625" bestFit="1" customWidth="1"/>
    <col min="5596" max="5596" width="16.7265625" bestFit="1" customWidth="1"/>
    <col min="5607" max="5607" width="16.7265625" bestFit="1" customWidth="1"/>
    <col min="5629" max="5629" width="12.7265625" bestFit="1" customWidth="1"/>
    <col min="5851" max="5851" width="15.7265625" bestFit="1" customWidth="1"/>
    <col min="5852" max="5852" width="16.7265625" bestFit="1" customWidth="1"/>
    <col min="5863" max="5863" width="16.7265625" bestFit="1" customWidth="1"/>
    <col min="5885" max="5885" width="12.7265625" bestFit="1" customWidth="1"/>
    <col min="6107" max="6107" width="15.7265625" bestFit="1" customWidth="1"/>
    <col min="6108" max="6108" width="16.7265625" bestFit="1" customWidth="1"/>
    <col min="6119" max="6119" width="16.7265625" bestFit="1" customWidth="1"/>
    <col min="6141" max="6141" width="12.7265625" bestFit="1" customWidth="1"/>
    <col min="6363" max="6363" width="15.7265625" bestFit="1" customWidth="1"/>
    <col min="6364" max="6364" width="16.7265625" bestFit="1" customWidth="1"/>
    <col min="6375" max="6375" width="16.7265625" bestFit="1" customWidth="1"/>
    <col min="6397" max="6397" width="12.7265625" bestFit="1" customWidth="1"/>
    <col min="6619" max="6619" width="15.7265625" bestFit="1" customWidth="1"/>
    <col min="6620" max="6620" width="16.7265625" bestFit="1" customWidth="1"/>
    <col min="6631" max="6631" width="16.7265625" bestFit="1" customWidth="1"/>
    <col min="6653" max="6653" width="12.7265625" bestFit="1" customWidth="1"/>
    <col min="6875" max="6875" width="15.7265625" bestFit="1" customWidth="1"/>
    <col min="6876" max="6876" width="16.7265625" bestFit="1" customWidth="1"/>
    <col min="6887" max="6887" width="16.7265625" bestFit="1" customWidth="1"/>
    <col min="6909" max="6909" width="12.7265625" bestFit="1" customWidth="1"/>
    <col min="7131" max="7131" width="15.7265625" bestFit="1" customWidth="1"/>
    <col min="7132" max="7132" width="16.7265625" bestFit="1" customWidth="1"/>
    <col min="7143" max="7143" width="16.7265625" bestFit="1" customWidth="1"/>
    <col min="7165" max="7165" width="12.7265625" bestFit="1" customWidth="1"/>
    <col min="7387" max="7387" width="15.7265625" bestFit="1" customWidth="1"/>
    <col min="7388" max="7388" width="16.7265625" bestFit="1" customWidth="1"/>
    <col min="7399" max="7399" width="16.7265625" bestFit="1" customWidth="1"/>
    <col min="7421" max="7421" width="12.7265625" bestFit="1" customWidth="1"/>
    <col min="7643" max="7643" width="15.7265625" bestFit="1" customWidth="1"/>
    <col min="7644" max="7644" width="16.7265625" bestFit="1" customWidth="1"/>
    <col min="7655" max="7655" width="16.7265625" bestFit="1" customWidth="1"/>
    <col min="7677" max="7677" width="12.7265625" bestFit="1" customWidth="1"/>
    <col min="7899" max="7899" width="15.7265625" bestFit="1" customWidth="1"/>
    <col min="7900" max="7900" width="16.7265625" bestFit="1" customWidth="1"/>
    <col min="7911" max="7911" width="16.7265625" bestFit="1" customWidth="1"/>
    <col min="7933" max="7933" width="12.7265625" bestFit="1" customWidth="1"/>
    <col min="8155" max="8155" width="15.7265625" bestFit="1" customWidth="1"/>
    <col min="8156" max="8156" width="16.7265625" bestFit="1" customWidth="1"/>
    <col min="8167" max="8167" width="16.7265625" bestFit="1" customWidth="1"/>
    <col min="8189" max="8189" width="12.7265625" bestFit="1" customWidth="1"/>
    <col min="8411" max="8411" width="15.7265625" bestFit="1" customWidth="1"/>
    <col min="8412" max="8412" width="16.7265625" bestFit="1" customWidth="1"/>
    <col min="8423" max="8423" width="16.7265625" bestFit="1" customWidth="1"/>
    <col min="8445" max="8445" width="12.7265625" bestFit="1" customWidth="1"/>
    <col min="8667" max="8667" width="15.7265625" bestFit="1" customWidth="1"/>
    <col min="8668" max="8668" width="16.7265625" bestFit="1" customWidth="1"/>
    <col min="8679" max="8679" width="16.7265625" bestFit="1" customWidth="1"/>
    <col min="8701" max="8701" width="12.7265625" bestFit="1" customWidth="1"/>
    <col min="8923" max="8923" width="15.7265625" bestFit="1" customWidth="1"/>
    <col min="8924" max="8924" width="16.7265625" bestFit="1" customWidth="1"/>
    <col min="8935" max="8935" width="16.7265625" bestFit="1" customWidth="1"/>
    <col min="8957" max="8957" width="12.7265625" bestFit="1" customWidth="1"/>
    <col min="9179" max="9179" width="15.7265625" bestFit="1" customWidth="1"/>
    <col min="9180" max="9180" width="16.7265625" bestFit="1" customWidth="1"/>
    <col min="9191" max="9191" width="16.7265625" bestFit="1" customWidth="1"/>
    <col min="9213" max="9213" width="12.7265625" bestFit="1" customWidth="1"/>
    <col min="9435" max="9435" width="15.7265625" bestFit="1" customWidth="1"/>
    <col min="9436" max="9436" width="16.7265625" bestFit="1" customWidth="1"/>
    <col min="9447" max="9447" width="16.7265625" bestFit="1" customWidth="1"/>
    <col min="9469" max="9469" width="12.7265625" bestFit="1" customWidth="1"/>
    <col min="9691" max="9691" width="15.7265625" bestFit="1" customWidth="1"/>
    <col min="9692" max="9692" width="16.7265625" bestFit="1" customWidth="1"/>
    <col min="9703" max="9703" width="16.7265625" bestFit="1" customWidth="1"/>
    <col min="9725" max="9725" width="12.7265625" bestFit="1" customWidth="1"/>
    <col min="9947" max="9947" width="15.7265625" bestFit="1" customWidth="1"/>
    <col min="9948" max="9948" width="16.7265625" bestFit="1" customWidth="1"/>
    <col min="9959" max="9959" width="16.7265625" bestFit="1" customWidth="1"/>
    <col min="9981" max="9981" width="12.7265625" bestFit="1" customWidth="1"/>
    <col min="10203" max="10203" width="15.7265625" bestFit="1" customWidth="1"/>
    <col min="10204" max="10204" width="16.7265625" bestFit="1" customWidth="1"/>
    <col min="10215" max="10215" width="16.7265625" bestFit="1" customWidth="1"/>
    <col min="10237" max="10237" width="12.7265625" bestFit="1" customWidth="1"/>
    <col min="10459" max="10459" width="15.7265625" bestFit="1" customWidth="1"/>
    <col min="10460" max="10460" width="16.7265625" bestFit="1" customWidth="1"/>
    <col min="10471" max="10471" width="16.7265625" bestFit="1" customWidth="1"/>
    <col min="10493" max="10493" width="12.7265625" bestFit="1" customWidth="1"/>
    <col min="10715" max="10715" width="15.7265625" bestFit="1" customWidth="1"/>
    <col min="10716" max="10716" width="16.7265625" bestFit="1" customWidth="1"/>
    <col min="10727" max="10727" width="16.7265625" bestFit="1" customWidth="1"/>
    <col min="10749" max="10749" width="12.7265625" bestFit="1" customWidth="1"/>
    <col min="10971" max="10971" width="15.7265625" bestFit="1" customWidth="1"/>
    <col min="10972" max="10972" width="16.7265625" bestFit="1" customWidth="1"/>
    <col min="10983" max="10983" width="16.7265625" bestFit="1" customWidth="1"/>
    <col min="11005" max="11005" width="12.7265625" bestFit="1" customWidth="1"/>
    <col min="11227" max="11227" width="15.7265625" bestFit="1" customWidth="1"/>
    <col min="11228" max="11228" width="16.7265625" bestFit="1" customWidth="1"/>
    <col min="11239" max="11239" width="16.7265625" bestFit="1" customWidth="1"/>
    <col min="11261" max="11261" width="12.7265625" bestFit="1" customWidth="1"/>
    <col min="11483" max="11483" width="15.7265625" bestFit="1" customWidth="1"/>
    <col min="11484" max="11484" width="16.7265625" bestFit="1" customWidth="1"/>
    <col min="11495" max="11495" width="16.7265625" bestFit="1" customWidth="1"/>
    <col min="11517" max="11517" width="12.7265625" bestFit="1" customWidth="1"/>
    <col min="11739" max="11739" width="15.7265625" bestFit="1" customWidth="1"/>
    <col min="11740" max="11740" width="16.7265625" bestFit="1" customWidth="1"/>
    <col min="11751" max="11751" width="16.7265625" bestFit="1" customWidth="1"/>
    <col min="11773" max="11773" width="12.7265625" bestFit="1" customWidth="1"/>
    <col min="11995" max="11995" width="15.7265625" bestFit="1" customWidth="1"/>
    <col min="11996" max="11996" width="16.7265625" bestFit="1" customWidth="1"/>
    <col min="12007" max="12007" width="16.7265625" bestFit="1" customWidth="1"/>
    <col min="12029" max="12029" width="12.7265625" bestFit="1" customWidth="1"/>
    <col min="12251" max="12251" width="15.7265625" bestFit="1" customWidth="1"/>
    <col min="12252" max="12252" width="16.7265625" bestFit="1" customWidth="1"/>
    <col min="12263" max="12263" width="16.7265625" bestFit="1" customWidth="1"/>
    <col min="12285" max="12285" width="12.7265625" bestFit="1" customWidth="1"/>
    <col min="12507" max="12507" width="15.7265625" bestFit="1" customWidth="1"/>
    <col min="12508" max="12508" width="16.7265625" bestFit="1" customWidth="1"/>
    <col min="12519" max="12519" width="16.7265625" bestFit="1" customWidth="1"/>
    <col min="12541" max="12541" width="12.7265625" bestFit="1" customWidth="1"/>
    <col min="12763" max="12763" width="15.7265625" bestFit="1" customWidth="1"/>
    <col min="12764" max="12764" width="16.7265625" bestFit="1" customWidth="1"/>
    <col min="12775" max="12775" width="16.7265625" bestFit="1" customWidth="1"/>
    <col min="12797" max="12797" width="12.7265625" bestFit="1" customWidth="1"/>
    <col min="13019" max="13019" width="15.7265625" bestFit="1" customWidth="1"/>
    <col min="13020" max="13020" width="16.7265625" bestFit="1" customWidth="1"/>
    <col min="13031" max="13031" width="16.7265625" bestFit="1" customWidth="1"/>
    <col min="13053" max="13053" width="12.7265625" bestFit="1" customWidth="1"/>
    <col min="13275" max="13275" width="15.7265625" bestFit="1" customWidth="1"/>
    <col min="13276" max="13276" width="16.7265625" bestFit="1" customWidth="1"/>
    <col min="13287" max="13287" width="16.7265625" bestFit="1" customWidth="1"/>
    <col min="13309" max="13309" width="12.7265625" bestFit="1" customWidth="1"/>
    <col min="13531" max="13531" width="15.7265625" bestFit="1" customWidth="1"/>
    <col min="13532" max="13532" width="16.7265625" bestFit="1" customWidth="1"/>
    <col min="13543" max="13543" width="16.7265625" bestFit="1" customWidth="1"/>
    <col min="13565" max="13565" width="12.7265625" bestFit="1" customWidth="1"/>
    <col min="13787" max="13787" width="15.7265625" bestFit="1" customWidth="1"/>
    <col min="13788" max="13788" width="16.7265625" bestFit="1" customWidth="1"/>
    <col min="13799" max="13799" width="16.7265625" bestFit="1" customWidth="1"/>
    <col min="13821" max="13821" width="12.7265625" bestFit="1" customWidth="1"/>
    <col min="14043" max="14043" width="15.7265625" bestFit="1" customWidth="1"/>
    <col min="14044" max="14044" width="16.7265625" bestFit="1" customWidth="1"/>
    <col min="14055" max="14055" width="16.7265625" bestFit="1" customWidth="1"/>
    <col min="14077" max="14077" width="12.7265625" bestFit="1" customWidth="1"/>
    <col min="14299" max="14299" width="15.7265625" bestFit="1" customWidth="1"/>
    <col min="14300" max="14300" width="16.7265625" bestFit="1" customWidth="1"/>
    <col min="14311" max="14311" width="16.7265625" bestFit="1" customWidth="1"/>
    <col min="14333" max="14333" width="12.7265625" bestFit="1" customWidth="1"/>
    <col min="14555" max="14555" width="15.7265625" bestFit="1" customWidth="1"/>
    <col min="14556" max="14556" width="16.7265625" bestFit="1" customWidth="1"/>
    <col min="14567" max="14567" width="16.7265625" bestFit="1" customWidth="1"/>
    <col min="14589" max="14589" width="12.7265625" bestFit="1" customWidth="1"/>
    <col min="14811" max="14811" width="15.7265625" bestFit="1" customWidth="1"/>
    <col min="14812" max="14812" width="16.7265625" bestFit="1" customWidth="1"/>
    <col min="14823" max="14823" width="16.7265625" bestFit="1" customWidth="1"/>
    <col min="14845" max="14845" width="12.7265625" bestFit="1" customWidth="1"/>
    <col min="15067" max="15067" width="15.7265625" bestFit="1" customWidth="1"/>
    <col min="15068" max="15068" width="16.7265625" bestFit="1" customWidth="1"/>
    <col min="15079" max="15079" width="16.7265625" bestFit="1" customWidth="1"/>
    <col min="15101" max="15101" width="12.7265625" bestFit="1" customWidth="1"/>
    <col min="15323" max="15323" width="15.7265625" bestFit="1" customWidth="1"/>
    <col min="15324" max="15324" width="16.7265625" bestFit="1" customWidth="1"/>
    <col min="15335" max="15335" width="16.7265625" bestFit="1" customWidth="1"/>
    <col min="15357" max="15357" width="12.7265625" bestFit="1" customWidth="1"/>
    <col min="15579" max="15579" width="15.7265625" bestFit="1" customWidth="1"/>
    <col min="15580" max="15580" width="16.7265625" bestFit="1" customWidth="1"/>
    <col min="15591" max="15591" width="16.7265625" bestFit="1" customWidth="1"/>
    <col min="15613" max="15613" width="12.7265625" bestFit="1" customWidth="1"/>
    <col min="15835" max="15835" width="15.7265625" bestFit="1" customWidth="1"/>
    <col min="15836" max="15836" width="16.7265625" bestFit="1" customWidth="1"/>
    <col min="15847" max="15847" width="16.7265625" bestFit="1" customWidth="1"/>
    <col min="15869" max="15869" width="12.7265625" bestFit="1" customWidth="1"/>
    <col min="16091" max="16091" width="15.7265625" bestFit="1" customWidth="1"/>
    <col min="16092" max="16092" width="16.7265625" bestFit="1" customWidth="1"/>
    <col min="16103" max="16103" width="16.7265625" bestFit="1" customWidth="1"/>
    <col min="16125" max="16125" width="12.7265625" bestFit="1" customWidth="1"/>
  </cols>
  <sheetData>
    <row r="19" spans="1:9">
      <c r="A19" s="4"/>
      <c r="B19" s="4"/>
      <c r="C19" s="4"/>
      <c r="D19" s="4"/>
    </row>
    <row r="20" spans="1:9" ht="15" thickBot="1">
      <c r="A20" s="4"/>
      <c r="B20" s="4"/>
      <c r="C20" s="4"/>
      <c r="D20" s="4" t="s">
        <v>33</v>
      </c>
      <c r="E20" s="4"/>
      <c r="F20" s="4"/>
      <c r="G20" s="4"/>
      <c r="H20" s="4"/>
      <c r="I20" s="4"/>
    </row>
    <row r="21" spans="1:9" s="20" customFormat="1" ht="15.75" customHeight="1">
      <c r="A21" s="22" t="s">
        <v>11</v>
      </c>
      <c r="B21" s="23" t="s">
        <v>12</v>
      </c>
      <c r="C21" s="24" t="s">
        <v>13</v>
      </c>
      <c r="D21" s="23" t="s">
        <v>14</v>
      </c>
      <c r="E21" s="24" t="s">
        <v>15</v>
      </c>
      <c r="F21" s="22" t="s">
        <v>49</v>
      </c>
      <c r="G21" s="22" t="s">
        <v>50</v>
      </c>
      <c r="H21" s="22" t="s">
        <v>51</v>
      </c>
      <c r="I21" s="24" t="s">
        <v>52</v>
      </c>
    </row>
    <row r="22" spans="1:9">
      <c r="A22" s="27">
        <v>8501001</v>
      </c>
      <c r="B22" s="9" t="s">
        <v>16</v>
      </c>
      <c r="C22" s="25" t="s">
        <v>17</v>
      </c>
      <c r="D22" s="58">
        <v>36</v>
      </c>
      <c r="E22" s="59">
        <f>D22*0.6</f>
        <v>21.599999999999998</v>
      </c>
      <c r="F22" s="30">
        <v>36432</v>
      </c>
      <c r="G22" s="30">
        <v>36036</v>
      </c>
      <c r="H22" s="30">
        <v>36630</v>
      </c>
      <c r="I22" s="31">
        <f>H22-G22</f>
        <v>594</v>
      </c>
    </row>
    <row r="23" spans="1:9">
      <c r="A23" s="27">
        <v>8501004</v>
      </c>
      <c r="B23" s="9" t="s">
        <v>18</v>
      </c>
      <c r="C23" s="25" t="s">
        <v>17</v>
      </c>
      <c r="D23" s="60">
        <v>35</v>
      </c>
      <c r="E23" s="61">
        <f>D23*0.6</f>
        <v>21</v>
      </c>
      <c r="F23" s="30">
        <v>14490</v>
      </c>
      <c r="G23" s="30">
        <v>13099</v>
      </c>
      <c r="H23" s="30">
        <v>13099</v>
      </c>
      <c r="I23" s="31">
        <f t="shared" ref="I23:I24" si="0">H23-G23</f>
        <v>0</v>
      </c>
    </row>
    <row r="24" spans="1:9">
      <c r="A24" s="27">
        <v>8501005</v>
      </c>
      <c r="B24" s="9" t="s">
        <v>19</v>
      </c>
      <c r="C24" s="25" t="s">
        <v>17</v>
      </c>
      <c r="D24" s="58">
        <v>36</v>
      </c>
      <c r="E24" s="59">
        <f t="shared" ref="E24" si="1">D24*0.6</f>
        <v>21.599999999999998</v>
      </c>
      <c r="F24" s="30">
        <v>55848</v>
      </c>
      <c r="G24" s="30">
        <v>48867</v>
      </c>
      <c r="H24" s="30">
        <v>49673</v>
      </c>
      <c r="I24" s="31">
        <f t="shared" si="0"/>
        <v>806</v>
      </c>
    </row>
    <row r="25" spans="1:9" s="20" customFormat="1" ht="15" thickBot="1">
      <c r="A25" s="28"/>
      <c r="B25" s="29" t="s">
        <v>20</v>
      </c>
      <c r="C25" s="26" t="s">
        <v>17</v>
      </c>
      <c r="D25" s="51">
        <f t="shared" ref="D25:E25" si="2">SUM(D22:D24)</f>
        <v>107</v>
      </c>
      <c r="E25" s="26">
        <f t="shared" si="2"/>
        <v>64.199999999999989</v>
      </c>
      <c r="F25" s="32">
        <v>106770</v>
      </c>
      <c r="G25" s="32">
        <v>98002</v>
      </c>
      <c r="H25" s="32"/>
      <c r="I25" s="32">
        <f>SUM(I22:I24)</f>
        <v>1400</v>
      </c>
    </row>
    <row r="26" spans="1:9">
      <c r="C26" s="4"/>
      <c r="D26" s="5"/>
      <c r="E26" s="5"/>
      <c r="F26" s="5"/>
      <c r="G26" s="5"/>
    </row>
    <row r="27" spans="1:9">
      <c r="C27" s="4"/>
      <c r="D27" s="5"/>
      <c r="E27" s="5"/>
      <c r="F27" s="5"/>
      <c r="G27" s="5"/>
    </row>
    <row r="29" spans="1:9">
      <c r="B29" s="54"/>
    </row>
    <row r="30" spans="1:9" ht="15.5">
      <c r="A30" s="2" t="s">
        <v>21</v>
      </c>
      <c r="B30" s="1"/>
    </row>
    <row r="31" spans="1:9" ht="15.5">
      <c r="A31" s="10" t="s">
        <v>47</v>
      </c>
      <c r="B31" s="1"/>
      <c r="C31" t="s">
        <v>37</v>
      </c>
    </row>
    <row r="32" spans="1:9">
      <c r="A32" s="52" t="s">
        <v>22</v>
      </c>
      <c r="B32" s="56">
        <f>138250/100*103.83+B35</f>
        <v>169544.97500000001</v>
      </c>
      <c r="C32" s="53" t="s">
        <v>48</v>
      </c>
    </row>
    <row r="33" spans="1:5">
      <c r="A33" s="55" t="s">
        <v>35</v>
      </c>
      <c r="B33" s="57">
        <v>15207</v>
      </c>
      <c r="C33" s="3" t="s">
        <v>34</v>
      </c>
    </row>
    <row r="35" spans="1:5">
      <c r="A35" s="62" t="s">
        <v>54</v>
      </c>
      <c r="B35" s="62">
        <v>26000</v>
      </c>
      <c r="C35" t="s">
        <v>55</v>
      </c>
    </row>
    <row r="38" spans="1:5">
      <c r="A38" s="21"/>
      <c r="B38" s="48"/>
    </row>
    <row r="39" spans="1:5">
      <c r="A39" s="9" t="s">
        <v>23</v>
      </c>
      <c r="B39" s="49">
        <v>4.55</v>
      </c>
      <c r="C39" t="s">
        <v>53</v>
      </c>
      <c r="E39" t="s">
        <v>40</v>
      </c>
    </row>
    <row r="40" spans="1:5">
      <c r="A40" s="9" t="s">
        <v>24</v>
      </c>
      <c r="B40" s="49">
        <v>7.0000000000000007E-2</v>
      </c>
      <c r="C40" s="53" t="s">
        <v>36</v>
      </c>
    </row>
    <row r="41" spans="1:5">
      <c r="A41" s="21" t="s">
        <v>20</v>
      </c>
      <c r="B41" s="50">
        <f>SUM(B39:B40)</f>
        <v>4.62</v>
      </c>
    </row>
    <row r="42" spans="1:5">
      <c r="A42" s="9"/>
      <c r="B42" s="48"/>
    </row>
    <row r="43" spans="1:5">
      <c r="A43" s="21" t="s">
        <v>25</v>
      </c>
      <c r="B43" s="48"/>
    </row>
    <row r="44" spans="1:5">
      <c r="A44" s="9" t="s">
        <v>26</v>
      </c>
      <c r="B44" s="49">
        <v>4.6100000000000003</v>
      </c>
      <c r="C44" t="s">
        <v>38</v>
      </c>
      <c r="E44" t="s">
        <v>41</v>
      </c>
    </row>
    <row r="45" spans="1:5">
      <c r="A45" s="9"/>
      <c r="B45" s="46"/>
    </row>
    <row r="46" spans="1:5">
      <c r="A46" s="21" t="s">
        <v>27</v>
      </c>
      <c r="B46" s="45">
        <v>7.0000000000000007E-2</v>
      </c>
      <c r="C46" t="s">
        <v>39</v>
      </c>
    </row>
    <row r="47" spans="1:5">
      <c r="A47" s="9"/>
      <c r="B47" s="46"/>
    </row>
    <row r="48" spans="1:5">
      <c r="A48" s="21" t="s">
        <v>28</v>
      </c>
      <c r="B48" s="46"/>
    </row>
    <row r="49" spans="1:3">
      <c r="A49" s="9" t="s">
        <v>29</v>
      </c>
      <c r="B49" s="44" t="e">
        <f>B46*(#REF!+#REF!)</f>
        <v>#REF!</v>
      </c>
    </row>
    <row r="50" spans="1:3">
      <c r="A50" s="9" t="s">
        <v>30</v>
      </c>
      <c r="B50" s="44" t="e">
        <f>B46*(#REF!+#REF!)</f>
        <v>#REF!</v>
      </c>
      <c r="C50" t="s">
        <v>32</v>
      </c>
    </row>
    <row r="51" spans="1:3">
      <c r="A51" s="21" t="s">
        <v>31</v>
      </c>
      <c r="B51" s="47"/>
    </row>
  </sheetData>
  <hyperlinks>
    <hyperlink ref="C40" r:id="rId1" location="maintained-nursery-school-mns-supplementary-funding" display="https://www.gov.uk/government/publications/early-years-funding-2025-to-2026/2025-to-2026-early-years-national-funding-formulae-technical-note - maintained-nursery-school-mns-supplementary-funding" xr:uid="{E31D3BE4-4403-42D9-B551-E5F4F19F7213}"/>
    <hyperlink ref="C32" r:id="rId2" location="maintained-nursery-school-mns-supplementary-funding" display="https://www.gov.uk/government/publications/early-years-funding-2026-to-2027/2026-to-2027-early-years-national-funding-formulae-technical-note - maintained-nursery-school-mns-supplementary-funding" xr:uid="{7BAC2719-8BE2-46ED-8B7D-012A3C5759B6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_x0020_ID xmlns="c5dbf80e-f509-45f6-9fe5-406e3eefabbb" xsi:nil="true"/>
    <Active_x0020_Document xmlns="c5dbf80e-f509-45f6-9fe5-406e3eefabbb">false</Active_x0020_Document>
    <TaxCatchAll xmlns="c5dbf80e-f509-45f6-9fe5-406e3eefabbb" xsi:nil="true"/>
    <hc632fe273cb498aa970207d30c3b1d8 xmlns="c5dbf80e-f509-45f6-9fe5-406e3eefabbb">
      <Terms xmlns="http://schemas.microsoft.com/office/infopath/2007/PartnerControls"/>
    </hc632fe273cb498aa970207d30c3b1d8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HCC Default Document" ma:contentTypeID="0x0101004E1B537BC2B2AD43A5AF5311D732D3AA001614B3EA1478AC478C025D1CAD6210AB" ma:contentTypeVersion="9" ma:contentTypeDescription="Default base CT that all others should inherit from." ma:contentTypeScope="" ma:versionID="80e430d818ee560defebbc70018a1d90">
  <xsd:schema xmlns:xsd="http://www.w3.org/2001/XMLSchema" xmlns:xs="http://www.w3.org/2001/XMLSchema" xmlns:p="http://schemas.microsoft.com/office/2006/metadata/properties" xmlns:ns2="c5dbf80e-f509-45f6-9fe5-406e3eefabbb" targetNamespace="http://schemas.microsoft.com/office/2006/metadata/properties" ma:root="true" ma:fieldsID="3d049ce3be5d299461dfd998afbf7303" ns2:_="">
    <xsd:import namespace="c5dbf80e-f509-45f6-9fe5-406e3eefabbb"/>
    <xsd:element name="properties">
      <xsd:complexType>
        <xsd:sequence>
          <xsd:element name="documentManagement">
            <xsd:complexType>
              <xsd:all>
                <xsd:element ref="ns2:hc632fe273cb498aa970207d30c3b1d8" minOccurs="0"/>
                <xsd:element ref="ns2:TaxCatchAll" minOccurs="0"/>
                <xsd:element ref="ns2:TaxCatchAllLabel" minOccurs="0"/>
                <xsd:element ref="ns2:Item_x0020_ID" minOccurs="0"/>
                <xsd:element ref="ns2:Active_x0020_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f80e-f509-45f6-9fe5-406e3eefabbb" elementFormDefault="qualified">
    <xsd:import namespace="http://schemas.microsoft.com/office/2006/documentManagement/types"/>
    <xsd:import namespace="http://schemas.microsoft.com/office/infopath/2007/PartnerControls"/>
    <xsd:element name="hc632fe273cb498aa970207d30c3b1d8" ma:index="8" nillable="true" ma:taxonomy="true" ma:internalName="hc632fe273cb498aa970207d30c3b1d8" ma:taxonomyFieldName="Document_x0020_Type" ma:displayName="Document Type" ma:default="" ma:fieldId="{1c632fe2-73cb-498a-a970-207d30c3b1d8}" ma:sspId="3c5dbf34-c73a-430c-9290-9174ad787734" ma:termSetId="b599ea14-30b5-458d-8ef2-998774c2af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6f6c132e-f9ff-483b-8779-2c3a72fbb8c3}" ma:internalName="TaxCatchAll" ma:showField="CatchAllData" ma:web="9f5620cb-cc21-4b3f-8fc3-aa3eb05bfe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6f6c132e-f9ff-483b-8779-2c3a72fbb8c3}" ma:internalName="TaxCatchAllLabel" ma:readOnly="true" ma:showField="CatchAllDataLabel" ma:web="9f5620cb-cc21-4b3f-8fc3-aa3eb05bfe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tem_x0020_ID" ma:index="12" nillable="true" ma:displayName="Item ID" ma:internalName="Item_x0020_ID">
      <xsd:simpleType>
        <xsd:restriction base="dms:Text">
          <xsd:maxLength value="255"/>
        </xsd:restriction>
      </xsd:simpleType>
    </xsd:element>
    <xsd:element name="Active_x0020_Document" ma:index="13" nillable="true" ma:displayName="Active Document" ma:default="1" ma:internalName="Active_x0020_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SharedContentType xmlns="Microsoft.SharePoint.Taxonomy.ContentTypeSync" SourceId="3c5dbf34-c73a-430c-9290-9174ad787734" ContentTypeId="0x0101004E1B537BC2B2AD43A5AF5311D732D3AA" PreviousValue="false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2A9E18-5058-4D5B-BC69-D6291DCBB50F}">
  <ds:schemaRefs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5dbf80e-f509-45f6-9fe5-406e3eefabbb"/>
  </ds:schemaRefs>
</ds:datastoreItem>
</file>

<file path=customXml/itemProps2.xml><?xml version="1.0" encoding="utf-8"?>
<ds:datastoreItem xmlns:ds="http://schemas.openxmlformats.org/officeDocument/2006/customXml" ds:itemID="{08C29CB5-7A3F-40F4-A2BC-FB2491EF86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dbf80e-f509-45f6-9fe5-406e3eefab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EFC919-E121-4626-A2F8-BAE5040AED7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9613012-7C84-4AAD-9D19-D80F99F756D0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89D60321-D78E-4AE5-BF22-00AC688289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Nursery Budget Shares</vt:lpstr>
      <vt:lpstr>Data and Values</vt:lpstr>
      <vt:lpstr>'Nursery Budget Shares'!Print_Area</vt:lpstr>
      <vt:lpstr>PrintArea</vt:lpstr>
      <vt:lpstr>PrintArea2</vt:lpstr>
    </vt:vector>
  </TitlesOfParts>
  <Manager/>
  <Company>Hampshire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ctc6ki</dc:creator>
  <cp:keywords/>
  <dc:description/>
  <cp:lastModifiedBy>Cantwell, Barry</cp:lastModifiedBy>
  <cp:revision/>
  <dcterms:created xsi:type="dcterms:W3CDTF">2014-01-24T14:14:39Z</dcterms:created>
  <dcterms:modified xsi:type="dcterms:W3CDTF">2026-02-24T15:47:17Z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0x0101004E1B537BC2B2AD43A5AF5311D732D3AA001614B3EA1478AC478C025D1CAD6210AB</vt:lpwstr>
  </property>
  <property fmtid="{D5CDD505-2E9C-101B-9397-08002B2CF9AE}" pid="3" name="Document Type">
    <vt:lpwstr/>
  </property>
  <property fmtid="{D5CDD505-2E9C-101B-9397-08002B2CF9AE}" pid="4" name="_dlc_policyId">
    <vt:lpwstr>0x0101004E1B537BC2B2AD43A5AF5311D732D3AA|1208973698</vt:lpwstr>
  </property>
  <property fmtid="{D5CDD505-2E9C-101B-9397-08002B2CF9AE}" pid="5" name="ItemRetentionFormula">
    <vt:lpwstr>&lt;formula id="Microsoft.Office.RecordsManagement.PolicyFeatures.Expiration.Formula.BuiltIn"&gt;&lt;number&gt;2&lt;/number&gt;&lt;property&gt;Modified&lt;/property&gt;&lt;propertyId&gt;28cf69c5-fa48-462a-b5cd-27b6f9d2bd5f&lt;/propertyId&gt;&lt;period&gt;years&lt;/period&gt;&lt;/formula&gt;</vt:lpwstr>
  </property>
  <property fmtid="{D5CDD505-2E9C-101B-9397-08002B2CF9AE}" pid="6" name="_dlc_ExpireDate">
    <vt:filetime>2025-08-14T13:17:05Z</vt:filetime>
  </property>
</Properties>
</file>